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3" i="6" l="1"/>
  <c r="B4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C9" i="6" l="1"/>
  <c r="B7" i="5"/>
  <c r="C7" i="5"/>
  <c r="B8" i="5"/>
  <c r="C8" i="5"/>
  <c r="B5" i="5"/>
  <c r="C5" i="5"/>
  <c r="B6" i="5"/>
  <c r="C6" i="5"/>
  <c r="B48" i="6"/>
  <c r="G48" i="6" s="1"/>
  <c r="C12" i="6"/>
  <c r="C13" i="6"/>
  <c r="C10" i="6"/>
  <c r="C5" i="6"/>
  <c r="C11" i="6"/>
  <c r="C8" i="6"/>
  <c r="C7" i="6"/>
  <c r="B28" i="6"/>
  <c r="G28" i="6" s="1"/>
  <c r="B33" i="6"/>
  <c r="G33" i="6" s="1"/>
  <c r="G23" i="6"/>
  <c r="H23" i="6" s="1"/>
  <c r="D23" i="6" s="1"/>
  <c r="B38" i="6"/>
  <c r="B45" i="6"/>
  <c r="G20" i="6"/>
  <c r="H20" i="6" s="1"/>
  <c r="B25" i="6"/>
  <c r="G25" i="6" s="1"/>
  <c r="H25" i="6" s="1"/>
  <c r="F25" i="6"/>
  <c r="B40" i="6"/>
  <c r="F26" i="6"/>
  <c r="F41" i="6" s="1"/>
  <c r="B30" i="6"/>
  <c r="G30" i="6" s="1"/>
  <c r="B41" i="6"/>
  <c r="G41" i="6" s="1"/>
  <c r="G21" i="6"/>
  <c r="H21" i="6" s="1"/>
  <c r="B26" i="6"/>
  <c r="B36" i="6"/>
  <c r="B46" i="6"/>
  <c r="G46" i="6" s="1"/>
  <c r="G31" i="6"/>
  <c r="H22" i="6"/>
  <c r="D22" i="6" s="1"/>
  <c r="G47" i="6"/>
  <c r="G42" i="6"/>
  <c r="G40" i="6"/>
  <c r="G26" i="6"/>
  <c r="G27" i="6"/>
  <c r="G32" i="6"/>
  <c r="G45" i="6"/>
  <c r="G43" i="6"/>
  <c r="G38" i="6"/>
  <c r="G35" i="6"/>
  <c r="G37"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8" i="5" l="1"/>
  <c r="AB8" i="5"/>
  <c r="V7" i="5"/>
  <c r="G7" i="5" s="1"/>
  <c r="AB7" i="5"/>
  <c r="V6" i="5"/>
  <c r="G6" i="5" s="1"/>
  <c r="AB6" i="5"/>
  <c r="V5" i="5"/>
  <c r="AB5" i="5"/>
  <c r="K65" i="6"/>
  <c r="H26" i="6"/>
  <c r="C26" i="6" s="1"/>
  <c r="F36" i="6"/>
  <c r="H36" i="6" s="1"/>
  <c r="F63" i="6"/>
  <c r="H41" i="6"/>
  <c r="C41" i="6" s="1"/>
  <c r="C25" i="6"/>
  <c r="D25" i="6"/>
  <c r="H42" i="6"/>
  <c r="D42"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H32" i="6"/>
  <c r="C32" i="6" s="1"/>
  <c r="C22" i="6"/>
  <c r="D41" i="6"/>
  <c r="F38" i="6"/>
  <c r="H38" i="6" s="1"/>
  <c r="F43" i="6"/>
  <c r="H43" i="6" s="1"/>
  <c r="H28" i="6"/>
  <c r="F65" i="6"/>
  <c r="F33" i="6"/>
  <c r="H33" i="6" s="1"/>
  <c r="F48" i="6"/>
  <c r="H48" i="6" s="1"/>
  <c r="F66" i="6"/>
  <c r="C66" i="6" s="1"/>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J8" i="5" l="1"/>
  <c r="F8" i="5"/>
  <c r="H8" i="5"/>
  <c r="R8" i="5"/>
  <c r="E8" i="5"/>
  <c r="I8" i="5"/>
  <c r="J7" i="5"/>
  <c r="R7" i="5"/>
  <c r="I7" i="5"/>
  <c r="E7" i="5"/>
  <c r="H7" i="5"/>
  <c r="F7" i="5"/>
  <c r="G8" i="5"/>
  <c r="I5" i="5"/>
  <c r="E5" i="5"/>
  <c r="R5" i="5"/>
  <c r="F5" i="5"/>
  <c r="H5" i="5"/>
  <c r="J5" i="5"/>
  <c r="G5" i="5"/>
  <c r="J6" i="5"/>
  <c r="H6" i="5"/>
  <c r="R6" i="5"/>
  <c r="F6" i="5"/>
  <c r="E6" i="5"/>
  <c r="I6" i="5"/>
  <c r="C42" i="6"/>
  <c r="D26" i="6"/>
  <c r="C36" i="6"/>
  <c r="D36"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8" i="5"/>
  <c r="T7" i="5"/>
  <c r="T6" i="5"/>
  <c r="T5" i="5"/>
  <c r="X8" i="5" l="1"/>
  <c r="X7" i="5"/>
  <c r="C63" i="6"/>
  <c r="X6" i="5"/>
  <c r="X5" i="5"/>
  <c r="C65" i="6"/>
  <c r="G66" i="6"/>
  <c r="H66" i="6" s="1"/>
  <c r="H67" i="6" s="1"/>
  <c r="D2" i="6" s="1"/>
  <c r="D52" i="6"/>
  <c r="C52" i="6"/>
  <c r="D51" i="6"/>
  <c r="C51" i="6"/>
  <c r="S8" i="5"/>
  <c r="S7"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<sst xmlns="http://schemas.openxmlformats.org/spreadsheetml/2006/main" count="21654" uniqueCount="15449">
  <si>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</si>
  <si>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</si>
  <si>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</si>
  <si>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</si>
  <si>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</si>
  <si>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</si>
  <si>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</si>
  <si>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</si>
  <si>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</si>
  <si>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</si>
  <si>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</si>
  <si>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</si>
  <si>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</si>
  <si>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</si>
  <si>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</si>
  <si>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</si>
  <si>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</si>
  <si>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</si>
  <si>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</si>
  <si>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</si>
  <si>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</si>
  <si>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</si>
  <si>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</si>
  <si>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</si>
  <si>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</si>
  <si>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</si>
  <si>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</si>
  <si>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</si>
  <si>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</si>
  <si>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</si>
  <si>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</si>
  <si>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</si>
  <si>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</si>
  <si>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</si>
  <si>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</si>
  <si>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</si>
  <si>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</si>
  <si>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</si>
  <si>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</si>
  <si>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</si>
  <si>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</si>
  <si>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</si>
  <si>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</si>
  <si>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</si>
  <si>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</si>
  <si>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</si>
  <si>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</si>
  <si>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</si>
  <si>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</si>
  <si>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</si>
  <si>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</si>
  <si>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</si>
  <si>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</si>
  <si>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</si>
  <si>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</si>
  <si>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</si>
  <si>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</si>
  <si>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</si>
  <si>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</si>
  <si>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</si>
  <si>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</si>
  <si>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</si>
  <si>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</si>
  <si>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</si>
  <si>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</si>
  <si>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</si>
  <si>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</si>
  <si>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</si>
  <si>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</si>
  <si>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</si>
  <si>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</si>
  <si>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</si>
  <si>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</si>
  <si>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</si>
  <si>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</si>
  <si>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</si>
  <si>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</si>
  <si>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</si>
  <si>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</si>
  <si>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</si>
  <si>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</si>
  <si>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</si>
  <si>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</si>
  <si>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</si>
  <si>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</si>
  <si>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</si>
  <si>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</si>
  <si>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</si>
  <si>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</si>
  <si>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</si>
  <si>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</si>
  <si>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</si>
  <si>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</si>
  <si>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</si>
  <si>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</si>
  <si>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</si>
  <si>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</si>
  <si>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</si>
  <si>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</si>
  <si>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</si>
  <si>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</si>
  <si>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</si>
  <si>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</si>
  <si>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</si>
  <si>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</si>
  <si>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</si>
  <si>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</si>
  <si>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</si>
  <si>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</si>
  <si>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</si>
  <si>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</si>
  <si>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</si>
  <si>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</si>
  <si>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</si>
  <si>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</si>
  <si>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</si>
  <si>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</si>
  <si>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</si>
  <si>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</si>
  <si>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</si>
  <si>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</si>
  <si>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</si>
  <si>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</si>
  <si>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</si>
  <si>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</si>
  <si>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</si>
  <si>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</si>
  <si>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</si>
  <si>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</si>
  <si>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</si>
  <si>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</si>
  <si>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</si>
  <si>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</si>
  <si>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</si>
  <si>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</si>
  <si>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</si>
  <si>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</si>
  <si>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</si>
  <si>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</si>
  <si>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</si>
  <si>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</si>
  <si>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</si>
  <si>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</si>
  <si>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</si>
  <si>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</si>
  <si>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</si>
  <si>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</si>
  <si>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</si>
  <si>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</si>
  <si>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</si>
  <si>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</si>
  <si>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</si>
  <si>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</si>
  <si>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</si>
  <si>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</si>
  <si>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</si>
  <si>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</si>
  <si>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</si>
  <si>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</si>
  <si>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</si>
  <si>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</si>
  <si>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</si>
  <si>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</si>
  <si>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</si>
  <si>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</si>
  <si>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</si>
  <si>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</si>
  <si>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</si>
  <si>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</si>
  <si>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</si>
  <si>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</si>
  <si>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</si>
  <si>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</si>
  <si>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</si>
  <si>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</si>
  <si>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</si>
  <si>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</si>
  <si>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</si>
  <si>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</si>
  <si>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</si>
  <si>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</si>
  <si>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</si>
  <si>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</si>
  <si>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</si>
  <si>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</si>
  <si>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</si>
  <si>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</si>
  <si>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</si>
  <si>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</si>
  <si>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</si>
  <si>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</si>
  <si>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</si>
  <si>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</si>
  <si>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</si>
  <si>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</si>
  <si>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</si>
  <si>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</si>
  <si>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</si>
  <si>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</si>
  <si>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</si>
  <si>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</si>
  <si>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</si>
  <si>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</si>
  <si>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</si>
  <si>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</si>
  <si>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</si>
  <si>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</si>
  <si>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</si>
  <si>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</si>
  <si>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</si>
  <si>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</si>
  <si>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</si>
  <si>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</si>
  <si>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</si>
  <si>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</si>
  <si>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</si>
  <si>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</si>
  <si>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</si>
  <si>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</si>
  <si>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</si>
  <si>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</si>
  <si>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</si>
  <si>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</si>
  <si>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</si>
  <si>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</si>
  <si>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</si>
  <si>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</si>
  <si>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</si>
  <si>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</si>
  <si>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</si>
  <si>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</si>
  <si>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</si>
  <si>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</si>
  <si>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</si>
  <si>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</si>
  <si>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</si>
  <si>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</si>
  <si>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</si>
  <si>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</si>
  <si>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</si>
  <si>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</si>
  <si>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</si>
  <si>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</si>
  <si>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</si>
  <si>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</si>
  <si>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</si>
  <si>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</si>
  <si>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</si>
  <si>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</si>
  <si>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</si>
  <si>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</si>
  <si>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</si>
  <si>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</si>
  <si>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</si>
  <si>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</si>
  <si>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</si>
  <si>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</si>
  <si>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</si>
  <si>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</si>
  <si>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</si>
  <si>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</si>
  <si>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</si>
  <si>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</si>
  <si>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</si>
  <si>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</si>
  <si>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</si>
  <si>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</si>
  <si>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</si>
  <si>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</si>
  <si>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</si>
  <si>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</si>
  <si>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</si>
  <si>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</si>
  <si>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</si>
  <si>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</si>
  <si>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</si>
  <si>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</si>
  <si>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</si>
  <si>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</si>
  <si>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</si>
  <si>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</si>
  <si>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</si>
  <si>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</si>
  <si>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</si>
  <si>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</si>
  <si>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</si>
  <si>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</si>
  <si>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</si>
  <si>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</si>
  <si>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</si>
  <si>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</si>
  <si>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</si>
  <si>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</si>
  <si>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</si>
  <si>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</si>
  <si>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</si>
  <si>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</si>
  <si>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</si>
  <si>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</si>
  <si>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</si>
  <si>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</si>
  <si>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</si>
  <si>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</si>
  <si>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</si>
  <si>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</si>
  <si>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</si>
  <si>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</si>
  <si>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</si>
  <si>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</si>
  <si>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</si>
  <si>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</si>
  <si>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</si>
  <si>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</si>
  <si>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</si>
  <si>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</si>
  <si>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</si>
  <si>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</si>
  <si>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</si>
  <si>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</si>
  <si>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</si>
  <si>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</si>
  <si>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</si>
  <si>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</si>
  <si>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</si>
  <si>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</si>
  <si>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</si>
  <si>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</si>
  <si>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</si>
  <si>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</si>
  <si>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</si>
  <si>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</si>
  <si>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</si>
  <si>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</si>
  <si>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</si>
  <si>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</si>
  <si>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</si>
  <si>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</si>
  <si>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</si>
  <si>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</si>
  <si>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</si>
  <si>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</si>
  <si>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</si>
  <si>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</si>
  <si>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</si>
  <si>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</si>
  <si>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</si>
  <si>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</si>
  <si>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</si>
  <si>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</si>
  <si>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</si>
  <si>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</si>
  <si>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</si>
  <si>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</si>
  <si>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</si>
  <si>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</si>
  <si>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</si>
  <si>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</si>
  <si>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</si>
  <si>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</si>
  <si>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</si>
  <si>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</si>
  <si>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</si>
  <si>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</si>
  <si>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</si>
  <si>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</si>
  <si>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</si>
  <si>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</si>
  <si>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</si>
  <si>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</si>
  <si>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</si>
  <si>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</si>
  <si>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</si>
  <si>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</si>
  <si>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</si>
  <si>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</si>
  <si>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</si>
  <si>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</si>
  <si>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</si>
  <si>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</si>
  <si>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</si>
  <si>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</si>
  <si>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</si>
  <si>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</si>
  <si>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</si>
  <si>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</si>
  <si>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</si>
  <si>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</si>
  <si>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</si>
  <si>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</si>
  <si>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</si>
  <si>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</si>
  <si>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</si>
  <si>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</si>
  <si>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</si>
  <si>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</si>
  <si>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</si>
  <si>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</si>
  <si>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</si>
  <si>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</si>
  <si>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</si>
  <si>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</si>
  <si>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</si>
  <si>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</si>
  <si>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</si>
  <si>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</si>
  <si>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</si>
  <si>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</si>
  <si>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</si>
  <si>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</si>
  <si>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</si>
  <si>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</si>
  <si>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</si>
  <si>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</si>
  <si>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</si>
  <si>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</si>
  <si>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</si>
  <si>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</si>
  <si>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</si>
  <si>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</si>
  <si>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</si>
  <si>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</si>
  <si>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</si>
  <si>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</si>
  <si>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</si>
  <si>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</si>
  <si>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</si>
  <si>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</si>
  <si>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</si>
  <si>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</si>
  <si>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</si>
  <si>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</si>
  <si>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</si>
  <si>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</si>
  <si>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</si>
  <si>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</si>
  <si>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</si>
  <si>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</si>
  <si>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</si>
  <si>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</si>
  <si>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</si>
  <si>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</si>
  <si>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</si>
  <si>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</si>
  <si>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</si>
  <si>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</si>
  <si>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</si>
  <si>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</si>
  <si>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</si>
  <si>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</si>
  <si>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</si>
  <si>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</si>
  <si>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</si>
  <si>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</si>
  <si>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</si>
  <si>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</si>
  <si>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</si>
  <si>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</si>
  <si>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</si>
  <si>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</si>
  <si>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</si>
  <si>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</si>
  <si>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</si>
  <si>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</si>
  <si>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</si>
  <si>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</si>
  <si>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</si>
  <si>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</si>
  <si>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</si>
  <si>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</si>
  <si>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</si>
  <si>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</si>
  <si>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</si>
  <si>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</si>
  <si>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</si>
  <si>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</si>
  <si>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</si>
  <si>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</si>
  <si>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</si>
  <si>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</si>
  <si>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</si>
  <si>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</si>
  <si>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</si>
  <si>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</si>
  <si>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</si>
  <si>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</si>
  <si>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</si>
  <si>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</si>
  <si>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</si>
  <si>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</si>
  <si>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</si>
  <si>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</si>
  <si>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</si>
  <si>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</si>
  <si>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</si>
  <si>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</si>
  <si>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</si>
  <si>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</si>
  <si>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</si>
  <si>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</si>
  <si>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</si>
  <si>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</si>
  <si>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</si>
  <si>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</si>
  <si>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</si>
  <si>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</si>
  <si>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</si>
  <si>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</si>
  <si>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</si>
  <si>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</si>
  <si>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</si>
  <si>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</si>
  <si>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</si>
  <si>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</si>
  <si>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</si>
  <si>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</si>
  <si>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</si>
  <si>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</si>
  <si>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</si>
  <si>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</si>
  <si>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</si>
  <si>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</si>
  <si>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</si>
  <si>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</si>
  <si>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</si>
  <si>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</si>
  <si>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</si>
  <si>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</si>
  <si>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</si>
  <si>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</si>
  <si>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</si>
  <si>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</si>
  <si>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</si>
  <si>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</si>
  <si>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</si>
  <si>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</si>
  <si>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</si>
  <si>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</si>
  <si>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</si>
  <si>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</si>
  <si>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</si>
  <si>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</si>
  <si>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</si>
  <si>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</si>
  <si>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</si>
  <si>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</si>
  <si>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</si>
  <si>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</si>
  <si>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</si>
  <si>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</si>
  <si>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</si>
  <si>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</si>
  <si>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</si>
  <si>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</si>
  <si>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</si>
  <si>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</si>
  <si>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</si>
  <si>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</si>
  <si>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</si>
  <si>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</si>
  <si>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</si>
  <si>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</si>
  <si>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</si>
  <si>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</si>
  <si>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</si>
  <si>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</si>
  <si>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</si>
  <si>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</si>
  <si>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</si>
  <si>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</si>
  <si>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</si>
  <si>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</si>
  <si>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</si>
  <si>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</si>
  <si>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</si>
  <si>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</si>
  <si>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</si>
  <si>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</si>
  <si>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</si>
  <si>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</si>
  <si>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</si>
  <si>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</si>
  <si>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</si>
  <si>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</si>
  <si>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</si>
  <si>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</si>
  <si>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</si>
  <si>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</si>
  <si>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</si>
  <si>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</si>
  <si>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</si>
  <si>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</si>
  <si>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</si>
  <si>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</si>
  <si>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</si>
  <si>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</si>
  <si>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</si>
  <si>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</si>
  <si>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</si>
  <si>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</si>
  <si>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</si>
  <si>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</si>
  <si>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</si>
  <si>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</si>
  <si>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</si>
  <si>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</si>
  <si>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</si>
  <si>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</si>
  <si>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</si>
  <si>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</si>
  <si>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</si>
  <si>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</si>
  <si>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</si>
  <si>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</si>
  <si>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</si>
  <si>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</si>
  <si>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</si>
  <si>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</si>
  <si>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</si>
  <si>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</si>
  <si>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</si>
  <si>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</si>
  <si>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</si>
  <si>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</si>
  <si>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</si>
  <si>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</si>
  <si>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</si>
  <si>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</si>
  <si>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</si>
  <si>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</si>
  <si>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</si>
  <si>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</si>
  <si>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</si>
  <si>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</si>
  <si>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</si>
  <si>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</si>
  <si>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</si>
  <si>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</si>
  <si>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</si>
  <si>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</si>
  <si>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</si>
  <si>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</si>
  <si>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</si>
  <si>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</si>
  <si>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</si>
  <si>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</si>
  <si>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</si>
  <si>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</si>
  <si>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</si>
  <si>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</si>
  <si>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</si>
  <si>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</si>
  <si>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</si>
  <si>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</si>
  <si>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</si>
  <si>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</si>
  <si>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</si>
  <si>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</si>
  <si>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</si>
  <si>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</si>
  <si>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</si>
  <si>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</si>
  <si>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</si>
  <si>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</si>
  <si>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</si>
  <si>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</si>
  <si>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</si>
  <si>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</si>
  <si>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</si>
  <si>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</si>
  <si>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</si>
  <si>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</si>
  <si>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</si>
  <si>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</si>
  <si>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</si>
  <si>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</si>
  <si>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</si>
  <si>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</si>
  <si>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</si>
  <si>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</si>
  <si>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</si>
  <si>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</si>
  <si>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</si>
  <si>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</si>
  <si>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</si>
  <si>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</si>
  <si>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</si>
  <si>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</si>
  <si>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</si>
  <si>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</si>
  <si>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</si>
  <si>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</si>
  <si>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</si>
  <si>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</si>
  <si>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</si>
  <si>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</si>
  <si>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</si>
  <si>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</si>
  <si>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</si>
  <si>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</si>
  <si>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</si>
  <si>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</si>
  <si>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</si>
  <si>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</si>
  <si>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</si>
  <si>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</si>
  <si>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</si>
  <si>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</si>
  <si>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</si>
  <si>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</si>
  <si>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</si>
  <si>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</si>
  <si>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</si>
  <si>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</si>
  <si>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</si>
  <si>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</si>
  <si>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</si>
  <si>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</si>
  <si>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</si>
  <si>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</si>
  <si>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</si>
  <si>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</si>
  <si>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</si>
  <si>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</si>
  <si>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</si>
  <si>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</si>
  <si>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</si>
  <si>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</si>
  <si>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</si>
  <si>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</si>
  <si>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</si>
  <si>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</si>
  <si>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</si>
  <si>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</si>
  <si>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</si>
  <si>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</si>
  <si>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</si>
  <si>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</si>
  <si>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</si>
  <si>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</si>
  <si>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</si>
  <si>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</si>
  <si>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</si>
  <si>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</si>
  <si>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</si>
  <si>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</si>
  <si>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</si>
  <si>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</si>
  <si>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</si>
  <si>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</si>
  <si>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</si>
  <si>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</si>
  <si>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</si>
  <si>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</si>
  <si>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</si>
  <si>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</si>
  <si>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</si>
  <si>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</si>
  <si>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</si>
  <si>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</si>
  <si>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</si>
  <si>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</si>
  <si>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</si>
  <si>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</si>
  <si>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</si>
  <si>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</si>
  <si>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</si>
  <si>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</si>
  <si>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</si>
  <si>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</si>
  <si>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</si>
  <si>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</si>
  <si>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</si>
  <si>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</si>
  <si>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</si>
  <si>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</si>
  <si>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</si>
  <si>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</si>
  <si>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</si>
  <si>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</si>
  <si>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</si>
  <si>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</si>
  <si>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</si>
  <si>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</si>
  <si>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</si>
  <si>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</si>
  <si>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</si>
  <si>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</si>
  <si>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</si>
  <si>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</si>
  <si>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</si>
  <si>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</si>
  <si>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</si>
  <si>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</si>
  <si>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</si>
  <si>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</si>
  <si>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</si>
  <si>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</si>
  <si>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</si>
  <si>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</si>
  <si>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</si>
  <si>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</si>
  <si>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</si>
  <si>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</si>
  <si>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</si>
  <si>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</si>
  <si>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</si>
  <si>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</si>
  <si>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</si>
  <si>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</si>
  <si>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</si>
  <si>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</si>
  <si>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</si>
  <si>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</si>
  <si>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</si>
  <si>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</si>
  <si>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</si>
  <si>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</si>
  <si>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</si>
  <si>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</si>
  <si>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</si>
  <si>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</si>
  <si>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</si>
  <si>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</si>
  <si>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</si>
  <si>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</si>
  <si>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</si>
  <si>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</si>
  <si>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</si>
  <si>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</si>
  <si>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</si>
  <si>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</si>
  <si>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</si>
  <si>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</si>
  <si>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</si>
  <si>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</si>
  <si>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</si>
  <si>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</si>
  <si>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</si>
  <si>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</si>
  <si>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</si>
  <si>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</si>
  <si>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</si>
  <si>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</si>
  <si>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</si>
  <si>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</si>
  <si>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</si>
  <si>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</si>
  <si>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</si>
  <si>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</si>
  <si>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</si>
  <si>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</si>
  <si>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</si>
  <si>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</si>
  <si>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</si>
  <si>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</si>
  <si>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</si>
  <si>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</si>
  <si>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</si>
  <si>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</si>
  <si>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</si>
  <si>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</si>
  <si>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</si>
  <si>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</si>
  <si>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</si>
  <si>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</si>
  <si>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</si>
  <si>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</si>
  <si>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</si>
  <si>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</si>
  <si>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</si>
  <si>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</si>
  <si>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</si>
  <si>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</si>
  <si>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</si>
  <si>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</si>
  <si>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</si>
  <si>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</si>
  <si>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</si>
  <si>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</si>
  <si>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</si>
  <si>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</si>
  <si>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</si>
  <si>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</si>
  <si>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</si>
  <si>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</si>
  <si>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</si>
  <si>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</si>
  <si>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</si>
  <si>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</si>
  <si>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</si>
  <si>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</si>
  <si>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</si>
  <si>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</si>
  <si>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</si>
  <si>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</si>
  <si>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</si>
  <si>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</si>
  <si>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</si>
  <si>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</si>
  <si>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</si>
  <si>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</si>
  <si>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</si>
  <si>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</si>
  <si>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</si>
  <si>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</si>
  <si>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</si>
  <si>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</si>
  <si>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</si>
  <si>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</si>
  <si>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</si>
  <si>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</si>
  <si>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</si>
  <si>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</si>
  <si>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</si>
  <si>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</si>
  <si>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</si>
  <si>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</si>
  <si>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</si>
  <si>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</si>
  <si>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</si>
  <si>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</si>
  <si>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</si>
  <si>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</si>
  <si>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</si>
  <si>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</si>
  <si>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</si>
  <si>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</si>
  <si>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</si>
  <si>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</si>
  <si>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</si>
  <si>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</si>
  <si>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</si>
  <si>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</si>
  <si>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</si>
  <si>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</si>
  <si>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</si>
  <si>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</si>
  <si>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</si>
  <si>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</si>
  <si>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</si>
  <si>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</si>
  <si>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</si>
  <si>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</si>
  <si>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</si>
  <si>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</si>
  <si>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</si>
  <si>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</si>
  <si>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</si>
  <si>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</si>
  <si>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</si>
  <si>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</si>
  <si>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</si>
  <si>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</si>
  <si>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</si>
  <si>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</si>
  <si>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</si>
  <si>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</si>
  <si>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</si>
  <si>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</si>
  <si>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</si>
  <si>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</si>
  <si>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</si>
  <si>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</si>
  <si>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</si>
  <si>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</si>
  <si>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</si>
  <si>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</si>
  <si>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</si>
  <si>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</si>
  <si>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</si>
  <si>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</si>
  <si>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</si>
  <si>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</si>
  <si>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</si>
  <si>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</si>
  <si>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</si>
  <si>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</si>
  <si>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</si>
  <si>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</si>
  <si>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</si>
  <si>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</si>
  <si>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</si>
  <si>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</si>
  <si>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</si>
  <si>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</si>
  <si>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</si>
  <si>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</si>
  <si>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</si>
  <si>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</si>
  <si>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</si>
  <si>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</si>
  <si>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</si>
  <si>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</si>
  <si>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</si>
  <si>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</si>
  <si>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</si>
  <si>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</si>
  <si>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</si>
  <si>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</si>
  <si>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</si>
  <si>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</si>
  <si>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</si>
  <si>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</si>
  <si>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</si>
  <si>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</si>
  <si>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</si>
  <si>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</si>
  <si>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</si>
  <si>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</si>
  <si>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</si>
  <si>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</si>
  <si>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</si>
  <si>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</si>
  <si>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</si>
  <si>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</si>
  <si>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</si>
  <si>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</si>
  <si>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</si>
  <si>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</si>
  <si>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</si>
  <si>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</si>
  <si>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</si>
  <si>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</si>
  <si>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</si>
  <si>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</si>
  <si>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</si>
  <si>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</si>
  <si>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</si>
  <si>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</si>
  <si>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</si>
  <si>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</si>
  <si>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</si>
  <si>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</si>
  <si>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</si>
  <si>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</si>
  <si>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</si>
  <si>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</si>
  <si>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</si>
  <si>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</si>
  <si>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</si>
  <si>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</si>
  <si>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</si>
  <si>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</si>
  <si>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</si>
  <si>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</si>
  <si>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</si>
  <si>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</si>
  <si>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</si>
  <si>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</si>
  <si>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</si>
  <si>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</si>
  <si>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</si>
  <si>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</si>
  <si>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</si>
  <si>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</si>
  <si>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</si>
  <si>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</si>
  <si>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</si>
  <si>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</si>
  <si>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</si>
  <si>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</si>
  <si>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</si>
  <si>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</si>
  <si>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</si>
  <si>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</si>
  <si>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</si>
  <si>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</si>
  <si>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</si>
  <si>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</si>
  <si>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</si>
  <si>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</si>
  <si>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</si>
  <si>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</si>
  <si>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</si>
  <si>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</si>
  <si>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</si>
  <si>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</si>
  <si>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</si>
  <si>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</si>
  <si>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</si>
  <si>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</si>
  <si>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</si>
  <si>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</si>
  <si>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</si>
  <si>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</si>
  <si>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</si>
  <si>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</si>
  <si>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</si>
  <si>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</si>
  <si>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</si>
  <si>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</si>
  <si>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</si>
  <si>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</si>
  <si>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</si>
  <si>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</si>
  <si>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</si>
  <si>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</si>
  <si>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</si>
  <si>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</si>
  <si>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</si>
  <si>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</si>
  <si>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</si>
  <si>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</si>
  <si>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</si>
  <si>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</si>
  <si>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</si>
  <si>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</si>
  <si>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</si>
  <si>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</si>
  <si>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</si>
  <si>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</si>
  <si>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</si>
  <si>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</si>
  <si>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</si>
  <si>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</si>
  <si>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</si>
  <si>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</si>
  <si>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</si>
  <si>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</si>
  <si>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</si>
  <si>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</si>
  <si>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</si>
  <si>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</si>
  <si>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</si>
  <si>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</si>
  <si>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</si>
  <si>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</si>
  <si>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</si>
  <si>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</si>
  <si>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</si>
  <si>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</si>
  <si>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</si>
  <si>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</si>
  <si>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</si>
  <si>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</si>
  <si>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</si>
  <si>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</si>
  <si>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</si>
  <si>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</si>
  <si>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</si>
  <si>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</si>
  <si>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</si>
  <si>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</si>
  <si>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</si>
  <si>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</si>
  <si>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</si>
  <si>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</si>
  <si>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</si>
  <si>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</si>
  <si>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</si>
  <si>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</si>
  <si>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</si>
  <si>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</si>
  <si>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</si>
  <si>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</si>
  <si>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</si>
  <si>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</si>
  <si>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</si>
  <si>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</si>
  <si>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</si>
  <si>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</si>
  <si>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</si>
  <si>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</si>
  <si>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</si>
  <si>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</si>
  <si>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</si>
  <si>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</si>
  <si>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</si>
  <si>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</si>
  <si>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</si>
  <si>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</si>
  <si>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</si>
  <si>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</si>
  <si>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</si>
  <si>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</si>
  <si>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</si>
  <si>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</si>
  <si>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</si>
  <si>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</si>
  <si>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</si>
  <si>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</si>
  <si>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</si>
  <si>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</si>
  <si>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</si>
  <si>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</si>
  <si>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</si>
  <si>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</si>
  <si>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</si>
  <si>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</si>
  <si>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</si>
  <si>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</si>
  <si>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</si>
  <si>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</si>
  <si>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</si>
  <si>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</si>
  <si>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</si>
  <si>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</si>
  <si>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</si>
  <si>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</si>
  <si>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</si>
  <si>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</si>
  <si>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</si>
  <si>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</si>
  <si>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</si>
  <si>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</si>
  <si>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</si>
  <si>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</si>
  <si>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</si>
  <si>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</si>
  <si>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</si>
  <si>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</si>
  <si>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</si>
  <si>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</si>
  <si>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</si>
  <si>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</si>
  <si>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</si>
  <si>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</si>
  <si>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</si>
  <si>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</si>
  <si>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</si>
  <si>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</si>
  <si>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</si>
  <si>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</si>
  <si>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</si>
  <si>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</si>
  <si>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</si>
  <si>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</si>
  <si>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</si>
  <si>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</si>
  <si>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</si>
  <si>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</si>
  <si>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</si>
  <si>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</si>
  <si>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</si>
  <si>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</si>
  <si>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</si>
  <si>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</si>
  <si>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</si>
  <si>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</si>
  <si>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</si>
  <si>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</si>
  <si>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</si>
  <si>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</si>
  <si>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</si>
  <si>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</si>
  <si>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</si>
  <si>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</si>
  <si>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</si>
  <si>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</si>
  <si>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</si>
  <si>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</si>
  <si>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</si>
  <si>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</si>
  <si>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</si>
  <si>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</si>
  <si>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</si>
  <si>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</si>
  <si>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</si>
  <si>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</si>
  <si>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</si>
  <si>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</si>
  <si>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</si>
  <si>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</si>
  <si>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</si>
  <si>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</si>
  <si>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</si>
  <si>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</si>
  <si>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</si>
  <si>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</si>
  <si>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</si>
  <si>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</si>
  <si>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</si>
  <si>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</si>
  <si>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</si>
  <si>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</si>
  <si>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</si>
  <si>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</si>
  <si>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</si>
  <si>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</si>
  <si>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</si>
  <si>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</si>
  <si>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</si>
  <si>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</si>
  <si>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</si>
  <si>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</si>
  <si>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</si>
  <si>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</si>
  <si>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</si>
  <si>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</si>
  <si>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</si>
  <si>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</si>
  <si>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</si>
  <si>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</si>
  <si>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</si>
  <si>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</si>
  <si>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</si>
  <si>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</si>
  <si>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</si>
  <si>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</si>
  <si>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</si>
  <si>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</si>
  <si>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</si>
  <si>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</si>
  <si>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</si>
  <si>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</si>
  <si>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</si>
  <si>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</si>
  <si>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</si>
  <si>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</si>
  <si>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</si>
  <si>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</si>
  <si>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</si>
  <si>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</si>
  <si>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</si>
  <si>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</si>
  <si>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</si>
  <si>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</si>
  <si>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</si>
  <si>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</si>
  <si>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</si>
  <si>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</si>
  <si>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</si>
  <si>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</si>
  <si>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</si>
  <si>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</si>
  <si>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</si>
  <si>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</si>
  <si>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</si>
  <si>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</si>
  <si>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</si>
  <si>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</si>
  <si>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</si>
  <si>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</si>
  <si>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</si>
  <si>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</si>
  <si>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</si>
  <si>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</si>
  <si>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</si>
  <si>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</si>
  <si>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</si>
  <si>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</si>
  <si>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</si>
  <si>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</si>
  <si>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</si>
  <si>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</si>
  <si>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</si>
  <si>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</si>
  <si>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</si>
  <si>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</si>
  <si>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</si>
  <si>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</si>
  <si>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</si>
  <si>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</si>
  <si>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</si>
  <si>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</si>
  <si>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</si>
  <si>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</si>
  <si>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</si>
  <si>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</si>
  <si>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</si>
  <si>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</si>
  <si>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</si>
  <si>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</si>
  <si>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</si>
  <si>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</si>
  <si>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</si>
  <si>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</si>
  <si>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</si>
  <si>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</si>
  <si>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</si>
  <si>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</si>
  <si>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</si>
  <si>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</si>
  <si>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</si>
  <si>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</si>
  <si>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</si>
  <si>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</si>
  <si>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</si>
  <si>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</si>
  <si>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</si>
  <si>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</si>
  <si>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</si>
  <si>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</si>
  <si>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</si>
  <si>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</si>
  <si>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</si>
  <si>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</si>
  <si>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</si>
  <si>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</si>
  <si>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</si>
  <si>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</si>
  <si>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</si>
  <si>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</si>
  <si>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</si>
  <si>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</si>
  <si>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</si>
  <si>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</si>
  <si>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</si>
  <si>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</si>
  <si>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</si>
  <si>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</si>
  <si>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</si>
  <si>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</si>
  <si>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</si>
  <si>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</si>
  <si>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</si>
  <si>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</si>
  <si>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</si>
  <si>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</si>
  <si>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</si>
  <si>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</si>
  <si>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</si>
  <si>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</si>
  <si>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</si>
  <si>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</si>
  <si>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</si>
  <si>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</si>
  <si>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</si>
  <si>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</si>
  <si>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</si>
  <si>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</si>
  <si>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</si>
  <si>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</si>
  <si>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</si>
  <si>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</si>
  <si>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</si>
  <si>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</si>
  <si>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</si>
  <si>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</si>
  <si>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</si>
  <si>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</si>
  <si>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</si>
  <si>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</si>
  <si>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</si>
  <si>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</si>
  <si>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</si>
  <si>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</si>
  <si>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</si>
  <si>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</si>
  <si>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</si>
  <si>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</si>
  <si>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</si>
  <si>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</si>
  <si>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</si>
  <si>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</si>
  <si>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</si>
  <si>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</si>
  <si>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</si>
  <si>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</si>
  <si>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</si>
  <si>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</si>
  <si>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</si>
  <si>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</si>
  <si>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</si>
  <si>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</si>
  <si>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</si>
  <si>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</si>
  <si>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</si>
  <si>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</si>
  <si>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</si>
  <si>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</si>
  <si>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</si>
  <si>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</si>
  <si>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</si>
  <si>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</si>
  <si>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</si>
  <si>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</si>
  <si>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</si>
  <si>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</si>
  <si>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</si>
  <si>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</si>
  <si>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</si>
  <si>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</si>
  <si>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</si>
  <si>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</si>
  <si>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</si>
  <si>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</si>
  <si>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</si>
  <si>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</si>
  <si>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</si>
  <si>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</si>
  <si>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</si>
  <si>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</si>
  <si>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</si>
  <si>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</si>
  <si>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</si>
  <si>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</si>
  <si>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</si>
  <si>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</si>
  <si>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</si>
  <si>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</si>
  <si>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</si>
  <si>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</si>
  <si>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</si>
  <si>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</si>
  <si>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</si>
  <si>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</si>
  <si>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</si>
  <si>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</si>
  <si>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</si>
  <si>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</si>
  <si>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</si>
  <si>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</si>
  <si>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</si>
  <si>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</si>
  <si>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</si>
  <si>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</si>
  <si>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</si>
  <si>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</si>
  <si>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</si>
  <si>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</si>
  <si>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</si>
  <si>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</si>
  <si>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</si>
  <si>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</si>
  <si>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</si>
  <si>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</si>
  <si>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</si>
  <si>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</si>
  <si>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</si>
  <si>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</si>
  <si>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</si>
  <si>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</si>
  <si>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</si>
  <si>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</si>
  <si>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</si>
  <si>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</si>
  <si>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</si>
  <si>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</si>
  <si>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</si>
  <si>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</si>
  <si>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</si>
  <si>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</si>
  <si>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</si>
  <si>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</si>
  <si>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</si>
  <si>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</si>
  <si>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</si>
  <si>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</si>
  <si>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</si>
  <si>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</si>
  <si>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</si>
  <si>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</si>
  <si>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</si>
  <si>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</si>
  <si>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</si>
  <si>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</si>
  <si>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</si>
  <si>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</si>
  <si>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</si>
  <si>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</si>
  <si>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</si>
  <si>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</si>
  <si>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</si>
  <si>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</si>
  <si>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</si>
  <si>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</si>
  <si>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</si>
  <si>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</si>
  <si>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</si>
  <si>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</si>
  <si>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</si>
  <si>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</si>
  <si>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</si>
  <si>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</si>
  <si>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</si>
  <si>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</si>
  <si>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</si>
  <si>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</si>
  <si>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</si>
  <si>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</si>
  <si>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</si>
  <si>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</si>
  <si>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</si>
  <si>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</si>
  <si>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</si>
  <si>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</si>
  <si>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</si>
  <si>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</si>
  <si>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</si>
  <si>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</si>
  <si>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</si>
  <si>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</si>
  <si>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</si>
  <si>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</si>
  <si>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</si>
  <si>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</si>
  <si>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</si>
  <si>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</si>
  <si>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</si>
  <si>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</si>
  <si>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</si>
  <si>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</si>
  <si>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</si>
  <si>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</si>
  <si>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</si>
  <si>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</si>
  <si>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</si>
  <si>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</si>
  <si>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</si>
  <si>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</si>
  <si>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</si>
  <si>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</si>
  <si>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</si>
  <si>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</si>
  <si>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</si>
  <si>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</si>
  <si>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</si>
  <si>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</si>
  <si>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</si>
  <si>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</si>
  <si>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</si>
  <si>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</si>
  <si>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</si>
  <si>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</si>
  <si>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</si>
  <si>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</si>
  <si>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</si>
  <si>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</si>
  <si>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</si>
  <si>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</si>
  <si>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</si>
  <si>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</si>
  <si>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</si>
  <si>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</si>
  <si>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</si>
  <si>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</si>
  <si>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</si>
  <si>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</si>
  <si>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</si>
  <si>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</si>
  <si>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</si>
  <si>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</si>
  <si>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</si>
  <si>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</si>
  <si>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</si>
  <si>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</si>
  <si>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</si>
  <si>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</si>
  <si>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</si>
  <si>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</si>
  <si>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</si>
  <si>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</si>
  <si>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</si>
  <si>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</si>
  <si>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</si>
  <si>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</si>
  <si>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</si>
  <si>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</si>
  <si>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</si>
  <si>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</si>
  <si>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</si>
  <si>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</si>
  <si>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</si>
  <si>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</si>
  <si>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</si>
  <si>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</si>
  <si>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</si>
  <si>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</si>
  <si>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</si>
  <si>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</si>
  <si>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</si>
  <si>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</si>
  <si>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</si>
  <si>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</si>
  <si>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</si>
  <si>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</si>
  <si>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</si>
  <si>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</si>
  <si>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</si>
  <si>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</si>
  <si>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</si>
  <si>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</si>
  <si>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</si>
  <si>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</si>
  <si>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</si>
  <si>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</si>
  <si>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</si>
  <si>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</si>
  <si>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</si>
  <si>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</si>
  <si>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</si>
  <si>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</si>
  <si>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</si>
  <si>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</si>
  <si>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</si>
  <si>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</si>
  <si>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</si>
  <si>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</si>
  <si>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</si>
  <si>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</si>
  <si>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</si>
  <si>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</si>
  <si>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</si>
  <si>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</si>
  <si>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</si>
  <si>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</si>
  <si>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</si>
  <si>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</si>
  <si>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</si>
  <si>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</si>
  <si>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</si>
  <si>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</si>
  <si>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</si>
  <si>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</si>
  <si>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</si>
  <si>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</si>
  <si>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</si>
  <si>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</si>
  <si>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</si>
  <si>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</si>
  <si>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</si>
  <si>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</si>
  <si>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</si>
  <si>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</si>
  <si>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</si>
  <si>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</si>
  <si>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</si>
  <si>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</si>
  <si>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</si>
  <si>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</si>
  <si>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</si>
  <si>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</si>
  <si>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</si>
  <si>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</si>
  <si>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</si>
  <si>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</si>
  <si>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</si>
  <si>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</si>
  <si>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</si>
  <si>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</si>
  <si>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</si>
  <si>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</si>
  <si>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</si>
  <si>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</si>
  <si>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</si>
  <si>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</si>
  <si>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</si>
  <si>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</si>
  <si>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</si>
  <si>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</si>
  <si>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</si>
  <si>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</si>
  <si>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</si>
  <si>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</si>
  <si>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</si>
  <si>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</si>
  <si>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</si>
  <si>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</si>
  <si>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</si>
  <si>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</si>
  <si>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</si>
  <si>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</si>
  <si>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</si>
  <si>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</si>
  <si>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</si>
  <si>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</si>
  <si>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</si>
  <si>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</si>
  <si>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</si>
  <si>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</si>
  <si>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</si>
  <si>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</si>
  <si>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</si>
  <si>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</si>
  <si>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</si>
  <si>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</si>
  <si>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</si>
  <si>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</si>
  <si>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</si>
  <si>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</si>
  <si>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</si>
  <si>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</si>
  <si>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</si>
  <si>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</si>
  <si>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</si>
  <si>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</si>
  <si>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</si>
  <si>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</si>
  <si>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</si>
  <si>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</si>
  <si>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</si>
  <si>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</si>
  <si>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</si>
  <si>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</si>
  <si>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</si>
  <si>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</si>
  <si>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</si>
  <si>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</si>
  <si>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</si>
  <si>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</si>
  <si>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</si>
  <si>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</si>
  <si>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</si>
  <si>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</si>
  <si>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</si>
  <si>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</si>
  <si>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</si>
  <si>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</si>
  <si>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</si>
  <si>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</si>
  <si>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</si>
  <si>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</si>
  <si>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</si>
  <si>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</si>
  <si>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</si>
  <si>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</si>
  <si>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</si>
  <si>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</si>
  <si>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</si>
  <si>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</si>
  <si>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</si>
  <si>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</si>
  <si>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</si>
  <si>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</si>
  <si>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</si>
  <si>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</si>
  <si>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</si>
  <si>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</si>
  <si>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</si>
  <si>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</si>
  <si>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</si>
  <si>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</si>
  <si>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</si>
  <si>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</si>
  <si>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</si>
  <si>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</si>
  <si>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</si>
  <si>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</si>
  <si>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</si>
  <si>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</si>
  <si>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</si>
  <si>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</si>
  <si>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</si>
  <si>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</si>
  <si>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</si>
  <si>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</si>
  <si>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</si>
  <si>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</si>
  <si>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</si>
  <si>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</si>
  <si>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</si>
  <si>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</si>
  <si>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</si>
  <si>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</si>
  <si>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</si>
  <si>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</si>
  <si>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</si>
  <si>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</si>
  <si>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</si>
  <si>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</si>
  <si>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</si>
  <si>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</si>
  <si>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</si>
  <si>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</si>
  <si>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</si>
  <si>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</si>
  <si>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</si>
  <si>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</si>
  <si>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</si>
  <si>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</si>
  <si>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</si>
  <si>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</si>
  <si>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</si>
  <si>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</si>
  <si>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</si>
  <si>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</si>
  <si>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</si>
  <si>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</si>
  <si>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</si>
  <si>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</si>
  <si>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</si>
  <si>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</si>
  <si>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</si>
  <si>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</si>
  <si>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</si>
  <si>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</si>
  <si>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</si>
  <si>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</si>
  <si>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</si>
  <si>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</si>
  <si>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</si>
  <si>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</si>
  <si>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</si>
  <si>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</si>
  <si>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</si>
  <si>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</si>
  <si>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</si>
  <si>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</si>
  <si>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</si>
  <si>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</si>
  <si>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</si>
  <si>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</si>
  <si>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</si>
  <si>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</si>
  <si>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</si>
  <si>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</si>
  <si>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</si>
  <si>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</si>
  <si>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</si>
  <si>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</si>
  <si>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</si>
  <si>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</si>
  <si>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</si>
  <si>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</si>
  <si>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</si>
  <si>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</si>
  <si>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</si>
  <si>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</si>
  <si>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</si>
  <si>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</si>
  <si>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</si>
  <si>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</si>
  <si>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</si>
  <si>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</si>
  <si>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</si>
  <si>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</si>
  <si>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</si>
  <si>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</si>
  <si>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</si>
  <si>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</si>
  <si>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</si>
  <si>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</si>
  <si>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</si>
  <si>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</si>
  <si>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</si>
  <si>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</si>
  <si>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</si>
  <si>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</si>
  <si>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</si>
  <si>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</si>
  <si>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</si>
  <si>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</si>
  <si>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</si>
  <si>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</si>
  <si>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</si>
  <si>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</si>
  <si>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</si>
  <si>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</si>
  <si>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</si>
  <si>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</si>
  <si>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</si>
  <si>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</si>
  <si>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</si>
  <si>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</si>
  <si>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</si>
  <si>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</si>
  <si>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</si>
  <si>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</si>
  <si>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</si>
  <si>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</si>
  <si>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</si>
  <si>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</si>
  <si>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</si>
  <si>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</si>
  <si>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</si>
  <si>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</si>
  <si>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</si>
  <si>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</si>
  <si>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</si>
  <si>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</si>
  <si>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</si>
  <si>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</si>
  <si>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</si>
  <si>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</si>
  <si>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</si>
  <si>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</si>
  <si>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</si>
  <si>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</si>
  <si>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</si>
  <si>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</si>
  <si>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</si>
  <si>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</si>
  <si>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</si>
  <si>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</si>
  <si>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</si>
  <si>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</si>
  <si>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</si>
  <si>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</si>
  <si>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</si>
  <si>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</si>
  <si>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</si>
  <si>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</si>
  <si>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</si>
  <si>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</si>
  <si>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</si>
  <si>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</si>
  <si>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</si>
  <si>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</si>
  <si>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</si>
  <si>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</si>
  <si>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</si>
  <si>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</si>
  <si>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</si>
  <si>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</si>
  <si>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</si>
  <si>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</si>
  <si>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</si>
  <si>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</si>
  <si>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</si>
  <si>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</si>
  <si>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</si>
  <si>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</si>
  <si>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</si>
  <si>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</si>
  <si>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</si>
  <si>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</si>
  <si>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</si>
  <si>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</si>
  <si>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</si>
  <si>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</si>
  <si>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</si>
  <si>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</si>
  <si>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</si>
  <si>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</si>
  <si>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</si>
  <si>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</si>
  <si>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</si>
  <si>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</si>
  <si>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</si>
  <si>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</si>
  <si>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</si>
  <si>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</si>
  <si>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</si>
  <si>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</si>
  <si>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</si>
  <si>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</si>
  <si>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</si>
  <si>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</si>
  <si>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</si>
  <si>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</si>
  <si>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</si>
  <si>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</si>
  <si>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</si>
  <si>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</si>
  <si>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</si>
  <si>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</si>
  <si>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</si>
  <si>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</si>
  <si>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</si>
  <si>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</si>
  <si>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</si>
  <si>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</si>
  <si>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</si>
  <si>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</si>
  <si>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</si>
  <si>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</si>
  <si>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</si>
  <si>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</si>
  <si>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</si>
  <si>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</si>
  <si>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</si>
  <si>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</si>
  <si>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</si>
  <si>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</si>
  <si>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</si>
  <si>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</si>
  <si>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</si>
  <si>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</si>
  <si>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</si>
  <si>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</si>
  <si>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</si>
  <si>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</si>
  <si>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</si>
  <si>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</si>
  <si>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</si>
  <si>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</si>
  <si>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</si>
  <si>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</si>
  <si>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</si>
  <si>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</si>
  <si>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</si>
  <si>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</si>
  <si>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</si>
  <si>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</si>
  <si>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</si>
  <si>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</si>
  <si>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</si>
  <si>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</si>
  <si>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</si>
  <si>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</si>
  <si>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</si>
  <si>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</si>
  <si>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</si>
  <si>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</si>
  <si>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</si>
  <si>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</si>
  <si>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</si>
  <si>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</si>
  <si>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</si>
  <si>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</si>
  <si>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</si>
  <si>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</si>
  <si>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</si>
  <si>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</si>
  <si>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</si>
  <si>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</si>
  <si>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</si>
  <si>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</si>
  <si>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</si>
  <si>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</si>
  <si>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</si>
  <si>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</si>
  <si>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</si>
  <si>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</si>
  <si>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</si>
  <si>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</si>
  <si>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</si>
  <si>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</si>
  <si>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</si>
  <si>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</si>
  <si>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</si>
  <si>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</si>
  <si>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</si>
  <si>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</si>
  <si>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</si>
  <si>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</si>
  <si>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</si>
  <si>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</si>
  <si>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</si>
  <si>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</si>
  <si>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</si>
  <si>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</si>
  <si>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</si>
  <si>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</si>
  <si>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</si>
  <si>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</si>
  <si>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</si>
  <si>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</si>
  <si>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</si>
  <si>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</si>
  <si>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</si>
  <si>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</si>
  <si>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</si>
  <si>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</si>
  <si>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</si>
  <si>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</si>
  <si>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</si>
  <si>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</si>
  <si>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</si>
  <si>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</si>
  <si>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</si>
  <si>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</si>
  <si>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</si>
  <si>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</si>
  <si>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</si>
  <si>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</si>
  <si>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</si>
  <si>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</si>
  <si>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</si>
  <si>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</si>
  <si>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</si>
  <si>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</si>
  <si>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</si>
  <si>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</si>
  <si>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</si>
  <si>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</si>
  <si>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</si>
  <si>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</si>
  <si>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</si>
  <si>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</si>
  <si>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</si>
  <si>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</si>
  <si>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</si>
  <si>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</si>
  <si>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</si>
  <si>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</si>
  <si>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</si>
  <si>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</si>
  <si>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</si>
  <si>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</si>
  <si>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</si>
  <si>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</si>
  <si>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</si>
  <si>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</si>
  <si>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</si>
  <si>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</si>
  <si>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</si>
  <si>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</si>
  <si>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</si>
  <si>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</si>
  <si>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</si>
  <si>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</si>
  <si>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</si>
  <si>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</si>
  <si>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</si>
  <si>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</si>
  <si>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</si>
  <si>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</si>
  <si>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</si>
  <si>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</si>
  <si>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</si>
  <si>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</si>
  <si>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</si>
  <si>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</si>
  <si>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</si>
  <si>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</si>
  <si>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</si>
  <si>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</si>
  <si>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</si>
  <si>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</si>
  <si>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</si>
  <si>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</si>
  <si>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</si>
  <si>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</si>
  <si>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</si>
  <si>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</si>
  <si>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</si>
  <si>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</si>
  <si>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</si>
  <si>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</si>
  <si>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</si>
  <si>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</si>
  <si>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</si>
  <si>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</si>
  <si>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</si>
  <si>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</si>
  <si>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</si>
  <si>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</si>
  <si>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</si>
  <si>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</si>
  <si>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</si>
  <si>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</si>
  <si>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</si>
  <si>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</si>
  <si>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</si>
  <si>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</si>
  <si>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</si>
  <si>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</si>
  <si>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</si>
  <si>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</si>
  <si>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</si>
  <si>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</si>
  <si>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</si>
  <si>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</si>
  <si>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</si>
  <si>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</si>
  <si>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</si>
  <si>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</si>
  <si>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</si>
  <si>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</si>
  <si>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</si>
  <si>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</si>
  <si>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</si>
  <si>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</si>
  <si>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</si>
  <si>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</si>
  <si>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</si>
  <si>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</si>
  <si>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</si>
  <si>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</si>
  <si>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</si>
  <si>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</si>
  <si>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</si>
  <si>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</si>
  <si>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</si>
  <si>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</si>
  <si>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</si>
  <si>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</si>
  <si>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</si>
  <si>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</si>
  <si>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</si>
  <si>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</si>
  <si>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</si>
  <si>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</si>
  <si>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</si>
  <si>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</si>
  <si>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</si>
  <si>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</si>
  <si>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</si>
  <si>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</si>
  <si>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</si>
  <si>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</si>
  <si>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</si>
  <si>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</si>
  <si>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</si>
  <si>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</si>
  <si>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</si>
  <si>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</si>
  <si>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</si>
  <si>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</si>
  <si>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</si>
  <si>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</si>
  <si>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</si>
  <si>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</si>
  <si>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</si>
  <si>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</si>
  <si>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</si>
  <si>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</si>
  <si>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</si>
  <si>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</si>
  <si>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</si>
  <si>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</si>
  <si>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</si>
  <si>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</si>
  <si>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</si>
  <si>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</si>
  <si>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</si>
  <si>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</si>
  <si>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</si>
  <si>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</si>
  <si>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</si>
  <si>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</si>
  <si>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</si>
  <si>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</si>
  <si>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</si>
  <si>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</si>
  <si>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</si>
  <si>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</si>
  <si>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</si>
  <si>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</si>
  <si>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</si>
  <si>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</si>
  <si>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</si>
  <si>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</si>
  <si>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</si>
  <si>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</si>
  <si>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</si>
  <si>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</si>
  <si>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</si>
  <si>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</si>
  <si>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</si>
  <si>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</si>
  <si>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</si>
  <si>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</si>
  <si>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</si>
  <si>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</si>
  <si>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</si>
  <si>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</si>
  <si>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</si>
  <si>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</si>
  <si>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</si>
  <si>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</si>
  <si>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</si>
  <si>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</si>
  <si>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</si>
  <si>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</si>
  <si>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</si>
  <si>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</si>
  <si>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</si>
  <si>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</si>
  <si>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</si>
  <si>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</si>
  <si>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</si>
  <si>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</si>
  <si>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</si>
  <si>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</si>
  <si>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</si>
  <si>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</si>
  <si>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</si>
  <si>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</si>
  <si>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</si>
  <si>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</si>
  <si>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</si>
  <si>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</si>
  <si>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</si>
  <si>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</si>
  <si>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</si>
  <si>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</si>
  <si>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</si>
  <si>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</si>
  <si>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</si>
  <si>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</si>
  <si>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</si>
  <si>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</si>
  <si>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</si>
  <si>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</si>
  <si>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</si>
  <si>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</si>
  <si>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</si>
  <si>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</si>
  <si>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</si>
  <si>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</si>
  <si>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</si>
  <si>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</si>
  <si>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</si>
  <si>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</si>
  <si>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</si>
  <si>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</si>
  <si>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</si>
  <si>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</si>
  <si>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</si>
  <si>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</si>
  <si>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</si>
  <si>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</si>
  <si>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</si>
  <si>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</si>
  <si>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</si>
  <si>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</si>
  <si>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</si>
  <si>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</si>
  <si>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</si>
  <si>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</si>
  <si>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</si>
  <si>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</si>
  <si>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</si>
  <si>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</si>
  <si>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</si>
  <si>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</si>
  <si>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</si>
  <si>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</si>
  <si>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</si>
  <si>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</si>
  <si>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</si>
  <si>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</si>
  <si>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</si>
  <si>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</si>
  <si>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</si>
  <si>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</si>
  <si>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</si>
  <si>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</si>
  <si>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</si>
  <si>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</si>
  <si>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</si>
  <si>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</si>
  <si>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</si>
  <si>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</si>
  <si>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</si>
  <si>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</si>
  <si>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</si>
  <si>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</si>
  <si>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</si>
  <si>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</si>
  <si>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</si>
  <si>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</si>
  <si>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</si>
  <si>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</si>
  <si>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</si>
  <si>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</si>
  <si>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</si>
  <si>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</si>
  <si>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</si>
  <si>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</si>
  <si>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</si>
  <si>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</si>
  <si>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</si>
  <si>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</si>
  <si>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</si>
  <si>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</si>
  <si>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</si>
  <si>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</si>
  <si>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</si>
  <si>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</si>
  <si>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</si>
  <si>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</si>
  <si>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</si>
  <si>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</si>
  <si>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</si>
  <si>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</si>
  <si>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</si>
  <si>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</si>
  <si>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</si>
  <si>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</si>
  <si>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</si>
  <si>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</si>
  <si>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</si>
  <si>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</si>
  <si>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</si>
  <si>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</si>
  <si>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</si>
  <si>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</si>
  <si>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</si>
  <si>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</si>
  <si>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</si>
  <si>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</si>
  <si>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</si>
  <si>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</si>
  <si>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</si>
  <si>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</si>
  <si>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</si>
  <si>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</si>
  <si>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</si>
  <si>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</si>
  <si>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</si>
  <si>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</si>
  <si>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</si>
  <si>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</si>
  <si>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</si>
  <si>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</si>
  <si>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</si>
  <si>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</si>
  <si>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</si>
  <si>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</si>
  <si>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</si>
  <si>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</si>
  <si>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</si>
  <si>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</si>
  <si>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</si>
  <si>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</si>
  <si>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</si>
  <si>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</si>
  <si>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</si>
  <si>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</si>
  <si>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</si>
  <si>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</si>
  <si>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</si>
  <si>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</si>
  <si>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</si>
  <si>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</si>
  <si>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</si>
  <si>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</si>
  <si>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</si>
  <si>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</si>
  <si>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</si>
  <si>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</si>
  <si>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</si>
  <si>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</si>
  <si>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</si>
  <si>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</si>
  <si>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</si>
  <si>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</si>
  <si>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</si>
  <si>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</si>
  <si>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</si>
  <si>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</si>
  <si>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</si>
  <si>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</si>
  <si>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</si>
  <si>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</si>
  <si>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</si>
  <si>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</si>
  <si>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</si>
  <si>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</si>
  <si>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</si>
  <si>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</si>
  <si>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</si>
  <si>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</si>
  <si>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</si>
  <si>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</si>
  <si>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</si>
  <si>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</si>
  <si>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</si>
  <si>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</si>
  <si>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</si>
  <si>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</si>
  <si>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</si>
  <si>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</si>
  <si>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</si>
  <si>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</si>
  <si>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</si>
  <si>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</si>
  <si>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</si>
  <si>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</si>
  <si>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</si>
  <si>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</si>
  <si>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</si>
  <si>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</si>
  <si>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</si>
  <si>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</si>
  <si>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</si>
  <si>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</si>
  <si>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</si>
  <si>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</si>
  <si>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</si>
  <si>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</si>
  <si>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</si>
  <si>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</si>
  <si>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</si>
  <si>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</si>
  <si>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</si>
  <si>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</si>
  <si>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</si>
  <si>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</si>
  <si>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</si>
  <si>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</si>
  <si>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</si>
  <si>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</si>
  <si>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</si>
  <si>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</si>
  <si>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</si>
  <si>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</si>
  <si>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</si>
  <si>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</si>
  <si>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</si>
  <si>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</si>
  <si>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</si>
  <si>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</si>
  <si>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</si>
  <si>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</si>
  <si>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</si>
  <si>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</si>
  <si>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</si>
  <si>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</si>
  <si>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</si>
  <si>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</si>
  <si>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</si>
  <si>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</si>
  <si>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</si>
  <si>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</si>
  <si>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</si>
  <si>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</si>
  <si>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</si>
  <si>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</si>
  <si>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</si>
  <si>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</si>
  <si>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</si>
  <si>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</si>
  <si>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</si>
  <si>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</si>
  <si>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</si>
  <si>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</si>
  <si>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</si>
  <si>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</si>
  <si>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</si>
  <si>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</si>
  <si>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</si>
  <si>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</si>
  <si>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</si>
  <si>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</si>
  <si>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</si>
  <si>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</si>
  <si>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</si>
  <si>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</si>
  <si>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</si>
  <si>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</si>
  <si>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</si>
  <si>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</si>
  <si>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</si>
  <si>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</si>
  <si>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</si>
  <si>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</si>
  <si>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</si>
  <si>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</si>
  <si>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</si>
  <si>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</si>
  <si>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</si>
  <si>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</si>
  <si>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</si>
  <si>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</si>
  <si>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</si>
  <si>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</si>
  <si>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</si>
  <si>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</si>
  <si>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</si>
  <si>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</si>
  <si>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</si>
  <si>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</si>
  <si>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</si>
  <si>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</si>
  <si>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</si>
  <si>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</si>
  <si>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</si>
  <si>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</si>
  <si>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</si>
  <si>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</si>
  <si>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</si>
  <si>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</si>
  <si>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</si>
  <si>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</si>
  <si>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</si>
  <si>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</si>
  <si>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</si>
  <si>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</si>
  <si>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</si>
  <si>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</si>
  <si>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</si>
  <si>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</si>
  <si>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</si>
  <si>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</si>
  <si>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</si>
  <si>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</si>
  <si>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</si>
  <si>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</si>
  <si>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</si>
  <si>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</si>
  <si>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</si>
  <si>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</si>
  <si>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</si>
  <si>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</si>
  <si>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</si>
  <si>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</si>
  <si>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</si>
  <si>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</si>
  <si>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</si>
  <si>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</si>
  <si>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</si>
  <si>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</si>
  <si>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</si>
  <si>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</si>
  <si>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</si>
  <si>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</si>
  <si>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</si>
  <si>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</si>
  <si>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</si>
  <si>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</si>
  <si>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</si>
  <si>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</si>
  <si>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</si>
  <si>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</si>
  <si>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</si>
  <si>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</si>
  <si>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</si>
  <si>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</si>
  <si>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</si>
  <si>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</si>
  <si>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</si>
  <si>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</si>
  <si>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</si>
  <si>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</si>
  <si>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</si>
  <si>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</si>
  <si>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</si>
  <si>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</si>
  <si>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</si>
  <si>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</si>
  <si>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</si>
  <si>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</si>
  <si>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</si>
  <si>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</si>
  <si>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</si>
  <si>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</si>
  <si>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</si>
  <si>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</si>
  <si>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</si>
  <si>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</si>
  <si>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</si>
  <si>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</si>
  <si>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</si>
  <si>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</si>
  <si>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</si>
  <si>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</si>
  <si>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</si>
  <si>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</si>
  <si>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</si>
  <si>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</si>
  <si>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</si>
  <si>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</si>
  <si>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</si>
  <si>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</si>
  <si>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</si>
  <si>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</si>
  <si>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</si>
  <si>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</si>
  <si>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</si>
  <si>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</si>
  <si>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</si>
  <si>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</si>
  <si>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</si>
  <si>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</si>
  <si>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</si>
  <si>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</si>
  <si>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</si>
  <si>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</si>
  <si>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</si>
  <si>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</si>
  <si>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</si>
  <si>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</si>
  <si>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</si>
  <si>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</si>
  <si>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</si>
  <si>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</si>
  <si>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</si>
  <si>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</si>
  <si>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</si>
  <si>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</si>
  <si>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</si>
  <si>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</si>
  <si>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</si>
  <si>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</si>
  <si>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</si>
  <si>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</si>
  <si>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</si>
  <si>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</si>
  <si>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</si>
  <si>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</si>
  <si>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</si>
  <si>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</si>
  <si>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</si>
  <si>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</si>
  <si>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</si>
  <si>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</si>
  <si>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</si>
  <si>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</si>
  <si>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</si>
  <si>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</si>
  <si>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</si>
  <si>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</si>
  <si>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</si>
  <si>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</si>
  <si>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</si>
  <si>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</si>
  <si>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</si>
  <si>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</si>
  <si>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</si>
  <si>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</si>
  <si>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</si>
  <si>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</si>
  <si>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</si>
  <si>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</si>
  <si>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</si>
  <si>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</si>
  <si>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</si>
  <si>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</si>
  <si>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</si>
  <si>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</si>
  <si>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</si>
  <si>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</si>
  <si>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</si>
  <si>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</si>
  <si>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</si>
  <si>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</si>
  <si>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</si>
  <si>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</si>
  <si>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</si>
  <si>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</si>
  <si>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</si>
  <si>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</si>
  <si>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</si>
  <si>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</si>
  <si>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</si>
  <si>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</si>
  <si>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</si>
  <si>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</si>
  <si>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</si>
  <si>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</si>
  <si>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</si>
  <si>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</si>
  <si>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</si>
  <si>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</si>
  <si>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</si>
  <si>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</si>
  <si>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</si>
  <si>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</si>
  <si>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</si>
  <si>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</si>
  <si>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</si>
  <si>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</si>
  <si>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</si>
  <si>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</si>
  <si>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</si>
  <si>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</si>
  <si>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</si>
  <si>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</si>
  <si>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</si>
  <si>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</si>
  <si>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</si>
  <si>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</si>
  <si>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</si>
  <si>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</si>
  <si>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</si>
  <si>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</si>
  <si>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</si>
  <si>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</si>
  <si>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</si>
  <si>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</si>
  <si>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</si>
  <si>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</si>
  <si>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</si>
  <si>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</si>
  <si>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</si>
  <si>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</si>
  <si>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</si>
  <si>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</si>
  <si>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</si>
  <si>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</si>
  <si>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</si>
  <si>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</si>
  <si>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</si>
  <si>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</si>
  <si>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</si>
  <si>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</si>
  <si>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</si>
  <si>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</si>
  <si>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</si>
  <si>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</si>
  <si>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</si>
  <si>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</si>
  <si>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</si>
  <si>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</si>
  <si>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</si>
  <si>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</si>
  <si>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</si>
  <si>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</si>
  <si>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</si>
  <si>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</si>
  <si>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</si>
  <si>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</si>
  <si>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</si>
  <si>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</si>
  <si>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</si>
  <si>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</si>
  <si>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</si>
  <si>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</si>
  <si>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</si>
  <si>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</si>
  <si>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</si>
  <si>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</si>
  <si>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</si>
  <si>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</si>
  <si>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</si>
  <si>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</si>
  <si>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</si>
  <si>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</si>
  <si>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</si>
  <si>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</si>
  <si>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</si>
  <si>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</si>
  <si>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</si>
  <si>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</si>
  <si>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</si>
  <si>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</si>
  <si>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</si>
  <si>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</si>
  <si>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</si>
  <si>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</si>
  <si>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</si>
  <si>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</si>
  <si>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</si>
  <si>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</si>
  <si>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</si>
  <si>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</si>
  <si>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</si>
  <si>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</si>
  <si>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</si>
  <si>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</si>
  <si>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</si>
  <si>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</si>
  <si>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</si>
  <si>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</si>
  <si>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</si>
  <si>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</si>
  <si>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</si>
  <si>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</si>
  <si>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</si>
  <si>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</si>
  <si>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</si>
  <si>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</si>
  <si>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</si>
  <si>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</si>
  <si>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</si>
  <si>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</si>
  <si>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</si>
  <si>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</si>
  <si>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</si>
  <si>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</si>
  <si>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</si>
  <si>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</si>
  <si>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</si>
  <si>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</si>
  <si>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</si>
  <si>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</si>
  <si>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</si>
  <si>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</si>
  <si>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</si>
  <si>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</si>
  <si>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</si>
  <si>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</si>
  <si>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</si>
  <si>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</si>
  <si>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</si>
  <si>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</si>
  <si>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</si>
  <si>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</si>
  <si>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</si>
  <si>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</si>
  <si>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</si>
  <si>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</si>
  <si>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</si>
  <si>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</si>
  <si>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</si>
  <si>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</si>
  <si>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</si>
  <si>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</si>
  <si>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</si>
  <si>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</si>
  <si>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</si>
  <si>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</si>
  <si>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</si>
  <si>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</si>
  <si>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</si>
  <si>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</si>
  <si>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</si>
  <si>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</si>
  <si>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</si>
  <si>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</si>
  <si>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</si>
  <si>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</si>
  <si>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</si>
  <si>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</si>
  <si>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</si>
  <si>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</si>
  <si>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</si>
  <si>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</si>
  <si>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</si>
  <si>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</si>
  <si>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</si>
  <si>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</si>
  <si>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</si>
  <si>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</si>
  <si>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</si>
  <si>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</si>
  <si>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</si>
  <si>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</si>
  <si>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</si>
  <si>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</si>
  <si>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</si>
  <si>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</si>
  <si>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</si>
  <si>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</si>
  <si>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</si>
  <si>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</si>
  <si>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</si>
  <si>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</si>
  <si>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</si>
  <si>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</si>
  <si>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</si>
  <si>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</si>
  <si>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</si>
  <si>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</si>
  <si>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</si>
  <si>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</si>
  <si>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</si>
  <si>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</si>
  <si>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</si>
  <si>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</si>
  <si>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</si>
  <si>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</si>
  <si>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</si>
  <si>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</si>
  <si>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</si>
  <si>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</si>
  <si>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</si>
  <si>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</si>
  <si>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</si>
  <si>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</si>
  <si>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</si>
  <si>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</si>
  <si>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</si>
  <si>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</si>
  <si>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</si>
  <si>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</si>
  <si>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</si>
  <si>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</si>
  <si>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</si>
  <si>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</si>
  <si>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</si>
  <si>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</si>
  <si>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</si>
  <si>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</si>
  <si>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</si>
  <si>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</si>
  <si>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</si>
  <si>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</si>
  <si>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</si>
  <si>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</si>
  <si>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</si>
  <si>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</si>
  <si>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</si>
  <si>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</si>
  <si>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</si>
  <si>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</si>
  <si>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</si>
  <si>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</si>
  <si>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</si>
  <si>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</si>
  <si>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</si>
  <si>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</si>
  <si>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</si>
  <si>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</si>
  <si>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</si>
  <si>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</si>
  <si>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</si>
  <si>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</si>
  <si>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</si>
  <si>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</si>
  <si>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</si>
  <si>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</si>
  <si>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</si>
  <si>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</si>
  <si>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</si>
  <si>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</si>
  <si>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</si>
  <si>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</si>
  <si>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</si>
  <si>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</si>
  <si>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</si>
  <si>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</si>
  <si>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</si>
  <si>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</si>
  <si>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</si>
  <si>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</si>
  <si>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</si>
  <si>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</si>
  <si>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</si>
  <si>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</si>
  <si>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</si>
  <si>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</si>
  <si>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</si>
  <si>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</si>
  <si>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</si>
  <si>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</si>
  <si>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</si>
  <si>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</si>
  <si>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</si>
  <si>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</si>
  <si>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</si>
  <si>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</si>
  <si>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</si>
  <si>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</si>
  <si>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</si>
  <si>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</si>
  <si>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</si>
  <si>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</si>
  <si>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</si>
  <si>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</si>
  <si>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</si>
  <si>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</si>
  <si>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</si>
  <si>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</si>
  <si>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</si>
  <si>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</si>
  <si>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</si>
  <si>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</si>
  <si>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</si>
  <si>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</si>
  <si>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</si>
  <si>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</si>
  <si>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</si>
  <si>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</si>
  <si>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</si>
  <si>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</si>
  <si>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</si>
  <si>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</si>
  <si>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</si>
  <si>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</si>
  <si>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</si>
  <si>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</si>
  <si>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</si>
  <si>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</si>
  <si>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</si>
  <si>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</si>
  <si>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</si>
  <si>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</si>
  <si>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</si>
  <si>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</si>
  <si>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</si>
  <si>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</si>
  <si>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</si>
  <si>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</si>
  <si>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</si>
  <si>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</si>
  <si>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</si>
  <si>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</si>
  <si>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</si>
  <si>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</si>
  <si>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</si>
  <si>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</si>
  <si>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</si>
  <si>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</si>
  <si>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</si>
  <si>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</si>
  <si>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</si>
  <si>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</si>
  <si>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</si>
  <si>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</si>
  <si>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</si>
  <si>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</si>
  <si>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</si>
  <si>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</si>
  <si>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</si>
  <si>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</si>
  <si>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</si>
  <si>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</si>
  <si>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</si>
  <si>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</si>
  <si>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</si>
  <si>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</si>
  <si>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</si>
  <si>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</si>
  <si>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</si>
  <si>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</si>
  <si>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</si>
  <si>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</si>
  <si>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</si>
  <si>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</si>
  <si>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</si>
  <si>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</si>
  <si>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</si>
  <si>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</si>
  <si>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</si>
  <si>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</si>
  <si>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</si>
  <si>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</si>
  <si>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</si>
  <si>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</si>
  <si>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</si>
  <si>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</si>
  <si>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</si>
  <si>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</si>
  <si>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</si>
  <si>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</si>
  <si>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</si>
  <si>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</si>
  <si>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</si>
  <si>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</si>
  <si>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</si>
  <si>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</si>
  <si>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</si>
  <si>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</si>
  <si>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</si>
  <si>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</si>
  <si>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</si>
  <si>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</si>
  <si>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</si>
  <si>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</si>
  <si>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</si>
  <si>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</si>
  <si>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</si>
  <si>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</si>
  <si>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</si>
  <si>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</si>
  <si>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</si>
  <si>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</si>
  <si>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</si>
  <si>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</si>
  <si>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</si>
  <si>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</si>
  <si>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</si>
  <si>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</si>
  <si>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</si>
  <si>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</si>
  <si>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</si>
  <si>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</si>
  <si>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</si>
  <si>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</si>
  <si>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</si>
  <si>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</si>
  <si>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</si>
  <si>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</si>
  <si>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</si>
  <si>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</si>
  <si>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</si>
  <si>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</si>
  <si>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</si>
  <si>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</si>
  <si>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</si>
  <si>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</si>
  <si>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</si>
  <si>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</si>
  <si>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</si>
  <si>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</si>
  <si>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</si>
  <si>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</si>
  <si>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</si>
  <si>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</si>
  <si>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</si>
  <si>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</si>
  <si>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</si>
  <si>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</si>
  <si>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</si>
  <si>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</si>
  <si>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</si>
  <si>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</si>
  <si>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</si>
  <si>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</si>
  <si>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</si>
  <si>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</si>
  <si>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</si>
  <si>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</si>
  <si>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</si>
  <si>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</si>
  <si>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</si>
  <si>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</si>
  <si>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</si>
  <si>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</si>
  <si>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</si>
  <si>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</si>
  <si>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</si>
  <si>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</si>
  <si>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</si>
  <si>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</si>
  <si>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</si>
  <si>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</si>
  <si>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</si>
  <si>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</si>
  <si>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</si>
  <si>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</si>
  <si>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</si>
  <si>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</si>
  <si>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</si>
  <si>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</si>
  <si>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</si>
  <si>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</si>
  <si>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</si>
  <si>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</si>
  <si>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</si>
  <si>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</si>
  <si>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</si>
  <si>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</si>
  <si>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</si>
  <si>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</si>
  <si>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</si>
  <si>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</si>
  <si>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</si>
  <si>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</si>
  <si>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</si>
  <si>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</si>
  <si>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</si>
  <si>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</si>
  <si>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</si>
  <si>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</si>
  <si>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</si>
  <si>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</si>
  <si>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</si>
  <si>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</si>
  <si>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</si>
  <si>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</si>
  <si>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</si>
  <si>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</si>
  <si>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</si>
  <si>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</si>
  <si>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</si>
  <si>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</si>
  <si>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</si>
  <si>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</si>
  <si>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</si>
  <si>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</si>
  <si>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</si>
  <si>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</si>
  <si>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</si>
  <si>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</si>
  <si>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</si>
  <si>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</si>
  <si>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</si>
  <si>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</si>
  <si>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</si>
  <si>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</si>
  <si>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</si>
  <si>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</si>
  <si>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</si>
  <si>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</si>
  <si>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</si>
  <si>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</si>
  <si>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</si>
  <si>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</si>
  <si>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</si>
  <si>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</si>
  <si>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</si>
  <si>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</si>
  <si>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</si>
  <si>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</si>
  <si>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</si>
  <si>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</si>
  <si>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</si>
  <si>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</si>
  <si>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</si>
  <si>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</si>
  <si>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</si>
  <si>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</si>
  <si>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</si>
  <si>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</si>
  <si>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</si>
  <si>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</si>
  <si>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</si>
  <si>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</si>
  <si>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</si>
  <si>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</si>
  <si>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</si>
  <si>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</si>
  <si>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</si>
  <si>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</si>
  <si>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</si>
  <si>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</si>
  <si>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</si>
  <si>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</si>
  <si>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</si>
  <si>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</si>
  <si>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</si>
  <si>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</si>
  <si>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</si>
  <si>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</si>
  <si>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</si>
  <si>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</si>
  <si>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</si>
  <si>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</si>
  <si>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</si>
  <si>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</si>
  <si>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</si>
  <si>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</si>
  <si>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</si>
  <si>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</si>
  <si>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</si>
  <si>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</si>
  <si>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</si>
  <si>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</si>
  <si>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</si>
  <si>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</si>
  <si>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</si>
  <si>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</si>
  <si>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</si>
  <si>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</si>
  <si>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</si>
  <si>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</si>
  <si>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</si>
  <si>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</si>
  <si>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</si>
  <si>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</si>
  <si>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</si>
  <si>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</si>
  <si>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</si>
  <si>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</si>
  <si>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</si>
  <si>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</si>
  <si>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</si>
  <si>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</si>
  <si>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</si>
  <si>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</si>
  <si>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</si>
  <si>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</si>
  <si>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</si>
  <si>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</si>
  <si>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</si>
  <si>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</si>
  <si>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</si>
  <si>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</si>
  <si>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</si>
  <si>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</si>
  <si>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</si>
  <si>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</si>
  <si>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</si>
  <si>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</si>
  <si>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</si>
  <si>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</si>
  <si>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</si>
  <si>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</si>
  <si>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</si>
  <si>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</si>
  <si>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</si>
  <si>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</si>
  <si>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</si>
  <si>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</si>
  <si>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</si>
  <si>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</si>
  <si>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</si>
  <si>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</si>
  <si>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</si>
  <si>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</si>
  <si>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</si>
  <si>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</si>
  <si>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</si>
  <si>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</si>
  <si>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</si>
  <si>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</si>
  <si>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</si>
  <si>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</si>
  <si>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</si>
  <si>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</si>
  <si>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</si>
  <si>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</si>
  <si>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</si>
  <si>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</si>
  <si>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</si>
  <si>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</si>
  <si>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</si>
  <si>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</si>
  <si>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</si>
  <si>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</si>
  <si>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</si>
  <si>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</si>
  <si>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</si>
  <si>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</si>
  <si>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</si>
  <si>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</si>
  <si>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</si>
  <si>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</si>
  <si>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</si>
  <si>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</si>
  <si>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</si>
  <si>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</si>
  <si>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</si>
  <si>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</si>
  <si>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</si>
  <si>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</si>
  <si>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</si>
  <si>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</si>
  <si>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</si>
  <si>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</si>
  <si>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</si>
  <si>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</si>
  <si>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</si>
  <si>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</si>
  <si>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</si>
  <si>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</si>
  <si>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</si>
  <si>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</si>
  <si>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</si>
  <si>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</si>
  <si>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</si>
  <si>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</si>
  <si>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</si>
  <si>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</si>
  <si>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</si>
  <si>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</si>
  <si>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</si>
  <si>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</si>
  <si>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</si>
  <si>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</si>
  <si>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</si>
  <si>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</si>
  <si>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</si>
  <si>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</si>
  <si>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</si>
  <si>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</si>
  <si>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</si>
  <si>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</si>
  <si>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</si>
  <si>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</si>
  <si>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</si>
  <si>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</si>
  <si>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</si>
  <si>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</si>
  <si>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</si>
  <si>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</si>
  <si>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</si>
  <si>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</si>
  <si>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</si>
  <si>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</si>
  <si>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</si>
  <si>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</si>
  <si>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</si>
  <si>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</si>
  <si>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</si>
  <si>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</si>
  <si>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</si>
  <si>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</si>
  <si>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</si>
  <si>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</si>
  <si>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</si>
  <si>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</si>
  <si>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</si>
  <si>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</si>
  <si>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</si>
  <si>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</si>
  <si>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</si>
  <si>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</si>
  <si>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</si>
  <si>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</si>
  <si>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</si>
  <si>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</si>
  <si>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</si>
  <si>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</si>
  <si>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</si>
  <si>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</si>
  <si>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</si>
  <si>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</si>
  <si>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</si>
  <si>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</si>
  <si>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</si>
  <si>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</si>
  <si>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</si>
  <si>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</si>
  <si>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</si>
  <si>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</si>
  <si>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</si>
  <si>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</si>
  <si>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</si>
  <si>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</si>
  <si>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</si>
  <si>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</si>
  <si>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</si>
  <si>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</si>
  <si>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</si>
  <si>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</si>
  <si>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</si>
  <si>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</si>
  <si>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</si>
  <si>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</si>
  <si>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</si>
  <si>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</si>
  <si>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</si>
  <si>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</si>
  <si>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</si>
  <si>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</si>
  <si>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</si>
  <si>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</si>
  <si>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</si>
  <si>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</si>
  <si>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</si>
  <si>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</si>
  <si>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</si>
  <si>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</si>
  <si>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</si>
  <si>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</si>
  <si>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</si>
  <si>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</si>
  <si>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</si>
  <si>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</si>
  <si>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</si>
  <si>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</si>
  <si>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</si>
  <si>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</si>
  <si>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</si>
  <si>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</si>
  <si>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</si>
  <si>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</si>
  <si>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</si>
  <si>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</si>
  <si>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</si>
  <si>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</si>
  <si>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</si>
  <si>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</si>
  <si>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</si>
  <si>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</si>
  <si>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</si>
  <si>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</si>
  <si>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</si>
  <si>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</si>
  <si>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</si>
  <si>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</si>
  <si>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</si>
  <si>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</si>
  <si>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</si>
  <si>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</si>
  <si>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</si>
  <si>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</si>
  <si>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</si>
  <si>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</si>
  <si>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</si>
  <si>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</si>
  <si>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</si>
  <si>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</si>
  <si>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</si>
  <si>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</si>
  <si>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</si>
  <si>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</si>
  <si>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</si>
  <si>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</si>
  <si>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</si>
  <si>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</si>
  <si>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</si>
  <si>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</si>
  <si>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</si>
  <si>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</si>
  <si>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</si>
  <si>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</si>
  <si>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</si>
  <si>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</si>
  <si>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</si>
  <si>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</si>
  <si>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</si>
  <si>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</si>
  <si>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</si>
  <si>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</si>
  <si>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</si>
  <si>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</si>
  <si>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</si>
  <si>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</si>
  <si>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</si>
  <si>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</si>
  <si>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</si>
  <si>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</si>
  <si>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</si>
  <si>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</si>
  <si>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</si>
  <si>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</si>
  <si>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</si>
  <si>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</si>
  <si>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</si>
  <si>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</si>
  <si>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</si>
  <si>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</si>
  <si>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</si>
  <si>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</si>
  <si>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</si>
  <si>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</si>
  <si>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</si>
  <si>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</si>
  <si>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</si>
  <si>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</si>
  <si>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</si>
  <si>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</si>
  <si>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</si>
  <si>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</si>
  <si>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</si>
  <si>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</si>
  <si>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</si>
  <si>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</si>
  <si>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</si>
  <si>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</si>
  <si>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</si>
  <si>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</si>
  <si>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</si>
  <si>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</si>
  <si>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</si>
  <si>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</si>
  <si>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</si>
  <si>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</si>
  <si>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</si>
  <si>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</si>
  <si>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</si>
  <si>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</si>
  <si>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</si>
  <si>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</si>
  <si>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</si>
  <si>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</si>
  <si>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</si>
  <si>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</si>
  <si>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</si>
  <si>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</si>
  <si>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</si>
  <si>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</si>
  <si>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</si>
  <si>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</si>
  <si>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</si>
  <si>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</si>
  <si>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</si>
  <si>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</si>
  <si>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</si>
  <si>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</si>
  <si>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</si>
  <si>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</si>
  <si>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</si>
  <si>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</si>
  <si>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</si>
  <si>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</si>
  <si>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</si>
  <si>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</si>
  <si>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</si>
  <si>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</si>
  <si>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</si>
  <si>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</si>
  <si>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</si>
  <si>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</si>
  <si>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</si>
  <si>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</si>
  <si>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</si>
  <si>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</si>
  <si>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</si>
  <si>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</si>
  <si>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</si>
  <si>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</si>
  <si>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</si>
  <si>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</si>
  <si>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</si>
  <si>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</si>
  <si>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</si>
  <si>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</si>
  <si>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</si>
  <si>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</si>
  <si>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</si>
  <si>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</si>
  <si>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</si>
  <si>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</si>
  <si>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</si>
  <si>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</si>
  <si>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</si>
  <si>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</si>
  <si>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</si>
  <si>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</si>
  <si>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</si>
  <si>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</si>
  <si>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</si>
  <si>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</si>
  <si>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</si>
  <si>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</si>
  <si>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</si>
  <si>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</si>
  <si>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</si>
  <si>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</si>
  <si>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</si>
  <si>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</si>
  <si>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</si>
  <si>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</si>
  <si>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</si>
  <si>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</si>
  <si>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</si>
  <si>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</si>
  <si>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</si>
  <si>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</si>
  <si>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</si>
  <si>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</si>
  <si>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</si>
  <si>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</si>
  <si>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</si>
  <si>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</si>
  <si>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</si>
  <si>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</si>
  <si>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</si>
  <si>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</si>
  <si>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</si>
  <si>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</si>
  <si>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</si>
  <si>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</si>
  <si>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</si>
  <si>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</si>
  <si>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</si>
  <si>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</si>
  <si>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</si>
  <si>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</si>
  <si>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</si>
  <si>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</si>
  <si>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</si>
  <si>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</si>
  <si>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</si>
  <si>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</si>
  <si>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</si>
  <si>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</si>
  <si>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</si>
  <si>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</si>
  <si>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</si>
  <si>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</si>
  <si>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</si>
  <si>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</si>
  <si>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</si>
  <si>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</si>
  <si>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</si>
  <si>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</si>
  <si>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</si>
  <si>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</si>
  <si>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</si>
  <si>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</si>
  <si>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</si>
  <si>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</si>
  <si>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</si>
  <si>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</si>
  <si>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</si>
  <si>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</si>
  <si>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</si>
  <si>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</si>
  <si>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</si>
  <si>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</si>
  <si>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</si>
  <si>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</si>
  <si>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</si>
  <si>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</si>
  <si>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</si>
  <si>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</si>
  <si>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</si>
  <si>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</si>
  <si>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</si>
  <si>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</si>
  <si>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</si>
  <si>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</si>
  <si>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</si>
  <si>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</si>
  <si>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</si>
  <si>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</si>
  <si>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</si>
  <si>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</si>
  <si>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</si>
  <si>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</si>
  <si>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</si>
  <si>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</si>
  <si>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</si>
  <si>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</si>
  <si>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</si>
  <si>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</si>
  <si>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</si>
  <si>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</si>
  <si>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</si>
  <si>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</si>
  <si>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</si>
  <si>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</si>
  <si>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</si>
  <si>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</si>
  <si>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</si>
  <si>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</si>
  <si>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</si>
  <si>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</si>
  <si>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</si>
  <si>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</si>
  <si>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</si>
  <si>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</si>
  <si>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</si>
  <si>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</si>
  <si>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</si>
  <si>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</si>
  <si>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</si>
  <si>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</si>
  <si>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</si>
  <si>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</si>
  <si>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</si>
  <si>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</si>
  <si>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</si>
  <si>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</si>
  <si>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</si>
  <si>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</si>
  <si>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</si>
  <si>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</si>
  <si>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</si>
  <si>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</si>
  <si>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</si>
  <si>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</si>
  <si>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</si>
  <si>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</si>
  <si>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</si>
  <si>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</si>
  <si>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</si>
  <si>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</si>
  <si>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</si>
  <si>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</si>
  <si>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</si>
  <si>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</si>
  <si>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</si>
  <si>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</si>
  <si>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</si>
  <si>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</si>
  <si>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</si>
  <si>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</si>
  <si>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</si>
  <si>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</si>
  <si>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</si>
  <si>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</si>
  <si>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</si>
  <si>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</si>
  <si>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</si>
  <si>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</si>
  <si>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</si>
  <si>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</si>
  <si>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</si>
  <si>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</si>
  <si>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</si>
  <si>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</si>
  <si>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</si>
  <si>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</si>
  <si>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</si>
  <si>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</si>
  <si>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</si>
  <si>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</si>
  <si>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</si>
  <si>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</si>
  <si>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</si>
  <si>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</si>
  <si>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</si>
  <si>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</si>
  <si>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</si>
  <si>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</si>
  <si>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</si>
  <si>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</si>
  <si>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</si>
  <si>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</si>
  <si>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</si>
  <si>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</si>
  <si>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</si>
  <si>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</si>
  <si>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</si>
  <si>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</si>
  <si>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</si>
  <si>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</si>
  <si>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</si>
  <si>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</si>
  <si>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</si>
  <si>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</si>
  <si>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</si>
  <si>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</si>
  <si>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</si>
  <si>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</si>
  <si>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</si>
  <si>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</si>
  <si>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</si>
  <si>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</si>
  <si>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</si>
  <si>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</si>
  <si>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</si>
  <si>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</si>
  <si>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</si>
  <si>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</si>
  <si>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</si>
  <si>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</si>
  <si>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</si>
  <si>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</si>
  <si>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</si>
  <si>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</si>
  <si>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</si>
  <si>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</si>
  <si>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</si>
  <si>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</si>
  <si>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</si>
  <si>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</si>
  <si>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</si>
  <si>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</si>
  <si>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</si>
  <si>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</si>
  <si>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</si>
  <si>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</si>
  <si>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</si>
  <si>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</si>
  <si>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</si>
  <si>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</si>
  <si>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</si>
  <si>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</si>
  <si>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</si>
  <si>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</si>
  <si>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</si>
  <si>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</si>
  <si>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</si>
  <si>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</si>
  <si>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</si>
  <si>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</si>
  <si>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</si>
  <si>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</si>
  <si>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</si>
  <si>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</si>
  <si>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</si>
  <si>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</si>
  <si>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</si>
  <si>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</si>
  <si>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</si>
  <si>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</si>
  <si>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</si>
  <si>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</si>
  <si>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</si>
  <si>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</si>
  <si>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</si>
  <si>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</si>
  <si>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</si>
  <si>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</si>
  <si>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</si>
  <si>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</si>
  <si>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</si>
  <si>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</si>
  <si>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</si>
  <si>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</si>
  <si>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</si>
  <si>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</si>
  <si>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</si>
  <si>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</si>
  <si>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</si>
  <si>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</si>
  <si>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</si>
  <si>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</si>
  <si>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</si>
  <si>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</si>
  <si>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</si>
  <si>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</si>
  <si>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</si>
  <si>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</si>
  <si>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</si>
  <si>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</si>
  <si>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</si>
  <si>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</si>
  <si>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</si>
  <si>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</si>
  <si>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</si>
  <si>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</si>
  <si>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</si>
  <si>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</si>
  <si>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</si>
  <si>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</si>
  <si>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</si>
  <si>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</si>
  <si>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</si>
  <si>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</si>
  <si>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</si>
  <si>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</si>
  <si>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</si>
  <si>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</si>
  <si>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</si>
  <si>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</si>
  <si>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</si>
  <si>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</si>
  <si>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</si>
  <si>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</si>
  <si>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</si>
  <si>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</si>
  <si>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</si>
  <si>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</si>
  <si>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</si>
  <si>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</si>
  <si>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</si>
  <si>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</si>
  <si>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</si>
  <si>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</si>
  <si>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</si>
  <si>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</si>
  <si>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</si>
  <si>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</si>
  <si>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</si>
  <si>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</si>
  <si>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</si>
  <si>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</si>
  <si>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</si>
  <si>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</si>
  <si>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</si>
  <si>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</si>
  <si>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</si>
  <si>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</si>
  <si>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</si>
  <si>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</si>
  <si>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</si>
  <si>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</si>
  <si>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</si>
  <si>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</si>
  <si>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</si>
  <si>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</si>
  <si>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</si>
  <si>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</si>
  <si>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</si>
  <si>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</si>
  <si>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</si>
  <si>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</si>
  <si>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</si>
  <si>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</si>
  <si>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</si>
  <si>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</si>
  <si>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</si>
  <si>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</si>
  <si>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</si>
  <si>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</si>
  <si>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</si>
  <si>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</si>
  <si>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</si>
  <si>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</si>
  <si>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</si>
  <si>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</si>
  <si>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</si>
  <si>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</si>
  <si>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</si>
  <si>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</si>
  <si>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</si>
  <si>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</si>
  <si>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</si>
  <si>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</si>
  <si>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</si>
  <si>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</si>
  <si>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</si>
  <si>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</si>
  <si>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</si>
  <si>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</si>
  <si>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</si>
  <si>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</si>
  <si>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</si>
  <si>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</si>
  <si>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</si>
  <si>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</si>
  <si>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</si>
  <si>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</si>
  <si>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</si>
  <si>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</si>
  <si>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</si>
  <si>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</si>
  <si>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</si>
  <si>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</si>
  <si>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</si>
  <si>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</si>
  <si>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</si>
  <si>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</si>
  <si>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</si>
  <si>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</si>
  <si>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</si>
  <si>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</si>
  <si>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</si>
  <si>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</si>
  <si>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</si>
  <si>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</si>
  <si>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</si>
  <si>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</si>
  <si>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</si>
  <si>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</si>
  <si>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</si>
  <si>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</si>
  <si>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</si>
  <si>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</si>
  <si>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</si>
  <si>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</si>
  <si>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</si>
  <si>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</si>
  <si>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</si>
  <si>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</si>
  <si>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</si>
  <si>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</si>
  <si>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</si>
  <si>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</si>
  <si>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</si>
  <si>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</si>
  <si>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</si>
  <si>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</si>
  <si>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</si>
  <si>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</si>
  <si>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</si>
  <si>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</si>
  <si>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</si>
  <si>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</si>
  <si>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</si>
  <si>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</si>
  <si>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</si>
  <si>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</si>
  <si>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</si>
  <si>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</si>
  <si>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</si>
  <si>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</si>
  <si>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</si>
  <si>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</si>
  <si>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</si>
  <si>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</si>
  <si>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</si>
  <si>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</si>
  <si>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</si>
  <si>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</si>
  <si>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</si>
  <si>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</si>
  <si>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</si>
  <si>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</si>
  <si>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</si>
  <si>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</si>
  <si>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</si>
  <si>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</si>
  <si>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</si>
  <si>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</si>
  <si>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</si>
  <si>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</si>
  <si>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</si>
  <si>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</si>
  <si>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</si>
  <si>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</si>
  <si>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</si>
  <si>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</si>
  <si>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</si>
  <si>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</si>
  <si>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</si>
  <si>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</si>
  <si>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</si>
  <si>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</si>
  <si>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</si>
  <si>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</si>
  <si>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</si>
  <si>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</si>
  <si>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</si>
  <si>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</si>
  <si>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</si>
  <si>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</si>
  <si>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</si>
  <si>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</si>
  <si>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</si>
  <si>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</si>
  <si>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</si>
  <si>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</si>
  <si>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</si>
  <si>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</si>
  <si>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</si>
  <si>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</si>
  <si>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</si>
  <si>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</si>
  <si>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</si>
  <si>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</si>
  <si>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</si>
  <si>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</si>
  <si>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</si>
  <si>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</si>
  <si>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</si>
  <si>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</si>
  <si>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</si>
  <si>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</si>
  <si>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</si>
  <si>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</si>
  <si>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</si>
  <si>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</si>
  <si>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</si>
  <si>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</si>
  <si>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</si>
  <si>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</si>
  <si>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</si>
  <si>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</si>
  <si>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</si>
  <si>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</si>
  <si>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</si>
  <si>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</si>
  <si>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</si>
  <si>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</si>
  <si>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</si>
  <si>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</si>
  <si>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</si>
  <si>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</si>
  <si>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</si>
  <si>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</si>
  <si>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</si>
  <si>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</si>
  <si>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</si>
  <si>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</si>
  <si>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</si>
  <si>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</si>
  <si>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</si>
  <si>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</si>
  <si>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</si>
  <si>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</si>
  <si>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</si>
  <si>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</si>
  <si>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</si>
  <si>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</si>
  <si>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</si>
  <si>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</si>
  <si>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</si>
  <si>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</si>
  <si>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</si>
  <si>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</si>
  <si>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</si>
  <si>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</si>
  <si>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</si>
  <si>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</si>
  <si>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</si>
  <si>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</si>
  <si>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</si>
  <si>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</si>
  <si>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</si>
  <si>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</si>
  <si>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</si>
  <si>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</si>
  <si>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</si>
  <si>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</si>
  <si>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</si>
  <si>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</si>
  <si>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</si>
  <si>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</si>
  <si>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</si>
  <si>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</si>
  <si>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</si>
  <si>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</si>
  <si>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</si>
  <si>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</si>
  <si>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</si>
  <si>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</si>
  <si>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</si>
  <si>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</si>
  <si>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</si>
  <si>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</si>
  <si>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</si>
  <si>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</si>
  <si>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</si>
  <si>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</si>
  <si>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</si>
  <si>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</si>
  <si>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</si>
  <si>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</si>
  <si>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</si>
  <si>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</si>
  <si>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</si>
  <si>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</si>
  <si>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</si>
  <si>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</si>
  <si>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</si>
  <si>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</si>
  <si>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</si>
  <si>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</si>
  <si>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</si>
  <si>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</si>
  <si>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</si>
  <si>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</si>
  <si>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</si>
  <si>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</si>
  <si>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</si>
  <si>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</si>
  <si>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</si>
  <si>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</si>
  <si>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</si>
  <si>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</si>
  <si>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</si>
  <si>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</si>
  <si>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</si>
  <si>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</si>
  <si>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</si>
  <si>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</si>
  <si>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</si>
  <si>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</si>
  <si>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</si>
  <si>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</si>
  <si>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</si>
  <si>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</si>
  <si>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</si>
  <si>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</si>
  <si>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</si>
  <si>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</si>
  <si>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</si>
  <si>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</si>
  <si>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</si>
  <si>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</si>
  <si>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</si>
  <si>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</si>
  <si>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</si>
  <si>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</si>
  <si>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</si>
  <si>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</si>
  <si>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</si>
  <si>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</si>
  <si>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</si>
  <si>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</si>
  <si>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</si>
  <si>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</si>
  <si>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</si>
  <si>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</si>
  <si>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</si>
  <si>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</si>
  <si>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</si>
  <si>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</si>
  <si>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</si>
  <si>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</si>
  <si>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</si>
  <si>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</si>
  <si>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</si>
  <si>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</si>
  <si>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</si>
  <si>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</si>
  <si>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</si>
  <si>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</si>
  <si>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</si>
  <si>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</si>
  <si>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</si>
  <si>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</si>
  <si>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</si>
  <si>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</si>
  <si>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</si>
  <si>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</si>
  <si>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</si>
  <si>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</si>
  <si>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</si>
  <si>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</si>
  <si>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</si>
  <si>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</si>
  <si>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</si>
  <si>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</si>
  <si>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</si>
  <si>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</si>
  <si>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</si>
  <si>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</si>
  <si>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</si>
  <si>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</si>
  <si>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</si>
  <si>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</si>
  <si>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</si>
  <si>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</si>
  <si>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</si>
  <si>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</si>
  <si>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</si>
  <si>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</si>
  <si>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</si>
  <si>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</si>
  <si>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</si>
  <si>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</si>
  <si>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</si>
  <si>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</si>
  <si>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</si>
  <si>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</si>
  <si>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</si>
  <si>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</si>
  <si>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</si>
  <si>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</si>
  <si>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</si>
  <si>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</si>
  <si>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</si>
  <si>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</si>
  <si>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</si>
  <si>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</si>
  <si>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</si>
  <si>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</si>
  <si>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</si>
  <si>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</si>
  <si>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</si>
  <si>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</si>
  <si>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</si>
  <si>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</si>
  <si>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</si>
  <si>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</si>
  <si>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</si>
  <si>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</si>
  <si>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</si>
  <si>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</si>
  <si>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</si>
  <si>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</si>
  <si>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</si>
  <si>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</si>
  <si>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</si>
  <si>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</si>
  <si>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</si>
  <si>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</si>
  <si>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</si>
  <si>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</si>
  <si>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</si>
  <si>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</si>
  <si>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</si>
  <si>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</si>
  <si>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</si>
  <si>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</si>
  <si>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</si>
  <si>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</si>
  <si>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</si>
  <si>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</si>
  <si>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</si>
  <si>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</si>
  <si>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</si>
  <si>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</si>
  <si>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</si>
  <si>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</si>
  <si>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</si>
  <si>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</si>
  <si>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</si>
  <si>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</si>
  <si>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</si>
  <si>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</si>
  <si>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</si>
  <si>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</si>
  <si>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</si>
  <si>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</si>
  <si>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</si>
  <si>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</si>
  <si>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</si>
  <si>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</si>
  <si>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</si>
  <si>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</si>
  <si>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</si>
  <si>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</si>
  <si>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</si>
  <si>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</si>
  <si>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</si>
  <si>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</si>
  <si>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</si>
  <si>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</si>
  <si>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</si>
  <si>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</si>
  <si>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</si>
  <si>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</si>
  <si>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</si>
  <si>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</si>
  <si>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</si>
  <si>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</si>
  <si>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</si>
  <si>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</si>
  <si>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</si>
  <si>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</si>
  <si>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</si>
  <si>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</si>
  <si>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</si>
  <si>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</si>
  <si>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</si>
  <si>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</si>
  <si>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</si>
  <si>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</si>
  <si>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</si>
  <si>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</si>
  <si>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</si>
  <si>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</si>
  <si>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</si>
  <si>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</si>
  <si>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</si>
  <si>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</si>
  <si>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</si>
  <si>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</si>
  <si>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</si>
  <si>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</si>
  <si>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</si>
  <si>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</si>
  <si>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</si>
  <si>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</si>
  <si>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</si>
  <si>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</si>
  <si>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</si>
  <si>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</si>
  <si>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</si>
  <si>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</si>
  <si>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</si>
  <si>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</si>
  <si>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</si>
  <si>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</si>
  <si>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</si>
  <si>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</si>
  <si>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</si>
  <si>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</si>
  <si>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</si>
  <si>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</si>
  <si>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</si>
  <si>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</si>
  <si>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</si>
  <si>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</si>
  <si>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</si>
  <si>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</si>
  <si>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</si>
  <si>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</si>
  <si>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</si>
  <si>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</si>
  <si>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</si>
  <si>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</si>
  <si>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</si>
  <si>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</si>
  <si>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</si>
  <si>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</si>
  <si>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</si>
  <si>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</si>
  <si>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</si>
  <si>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</si>
  <si>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</si>
  <si>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</si>
  <si>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</si>
  <si>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</si>
  <si>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</si>
  <si>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</si>
  <si>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</si>
  <si>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</si>
  <si>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</si>
  <si>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</si>
  <si>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</si>
  <si>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</si>
  <si>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</si>
  <si>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</si>
  <si>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</si>
  <si>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</si>
  <si>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</si>
  <si>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</si>
  <si>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</si>
  <si>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</si>
  <si>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</si>
  <si>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</si>
  <si>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</si>
  <si>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</si>
  <si>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</si>
  <si>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</si>
  <si>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</si>
  <si>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</si>
  <si>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</si>
  <si>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</si>
  <si>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</si>
  <si>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</si>
  <si>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</si>
  <si>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</si>
  <si>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</si>
  <si>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</si>
  <si>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</si>
  <si>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</si>
  <si>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</si>
  <si>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</si>
  <si>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</si>
  <si>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</si>
  <si>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</si>
  <si>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</si>
  <si>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</si>
  <si>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</si>
  <si>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</si>
  <si>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</si>
  <si>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</si>
  <si>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</si>
  <si>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</si>
  <si>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</si>
  <si>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</si>
  <si>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</si>
  <si>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</si>
  <si>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</si>
  <si>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</si>
  <si>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</si>
  <si>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</si>
  <si>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</si>
  <si>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</si>
  <si>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</si>
  <si>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</si>
  <si>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</si>
  <si>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</si>
  <si>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</si>
  <si>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</si>
  <si>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</si>
  <si>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</si>
  <si>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</si>
  <si>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</si>
  <si>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</si>
  <si>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</si>
  <si>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</si>
  <si>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</si>
  <si>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</si>
  <si>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</si>
  <si>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</si>
  <si>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</si>
  <si>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</si>
  <si>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</si>
  <si>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</si>
  <si>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</si>
  <si>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</si>
  <si>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</si>
  <si>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</si>
  <si>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</si>
  <si>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</si>
  <si>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</si>
  <si>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</si>
  <si>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</si>
  <si>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</si>
  <si>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</si>
  <si>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</si>
  <si>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</si>
  <si>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</si>
  <si>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</si>
  <si>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</si>
  <si>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</si>
  <si>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</si>
  <si>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</si>
  <si>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</si>
  <si>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</si>
  <si>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</si>
  <si>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</si>
  <si>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</si>
  <si>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</si>
  <si>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</si>
  <si>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</si>
  <si>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</si>
  <si>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</si>
  <si>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</si>
  <si>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</si>
  <si>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</si>
  <si>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</si>
  <si>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</si>
  <si>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</si>
  <si>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</si>
  <si>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</si>
  <si>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</si>
  <si>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</si>
  <si>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</si>
  <si>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</si>
  <si>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</si>
  <si>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</si>
  <si>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</si>
  <si>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</si>
  <si>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</si>
  <si>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</si>
  <si>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</si>
  <si>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</si>
  <si>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</si>
  <si>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</si>
  <si>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</si>
  <si>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</si>
  <si>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</si>
  <si>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</si>
  <si>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</si>
  <si>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</si>
  <si>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</si>
  <si>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</si>
  <si>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</si>
  <si>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</si>
  <si>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</si>
  <si>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</si>
  <si>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</si>
  <si>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</si>
  <si>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</si>
  <si>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</si>
  <si>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</si>
  <si>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</si>
  <si>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</si>
  <si>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</si>
  <si>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</si>
  <si>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</si>
  <si>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</si>
  <si>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</si>
  <si>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</si>
  <si>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</si>
  <si>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</si>
  <si>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</si>
  <si>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</si>
  <si>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</si>
  <si>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</si>
  <si>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</si>
  <si>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</si>
  <si>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</si>
  <si>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</si>
  <si>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</si>
  <si>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</si>
  <si>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</si>
  <si>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</si>
  <si>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</si>
  <si>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</si>
  <si>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</si>
  <si>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</si>
  <si>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</si>
  <si>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</si>
  <si>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</si>
  <si>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</si>
  <si>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</si>
  <si>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</si>
  <si>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</si>
  <si>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</si>
  <si>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</si>
  <si>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</si>
  <si>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</si>
  <si>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</si>
  <si>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</si>
  <si>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</si>
  <si>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</si>
  <si>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</si>
  <si>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</si>
  <si>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</si>
  <si>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</si>
  <si>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</si>
  <si>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</si>
  <si>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</si>
  <si>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</si>
  <si>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</si>
  <si>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</si>
  <si>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</si>
  <si>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</si>
  <si>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</si>
  <si>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</si>
  <si>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</si>
  <si>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</si>
  <si>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</si>
  <si>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</si>
  <si>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</si>
  <si>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</si>
  <si>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</si>
  <si>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</si>
  <si>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</si>
  <si>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</si>
  <si>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</si>
  <si>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</si>
  <si>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</si>
  <si>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</si>
  <si>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</si>
  <si>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</si>
  <si>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</si>
  <si>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</si>
  <si>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</si>
  <si>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</si>
  <si>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</si>
  <si>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</si>
  <si>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</si>
  <si>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</si>
  <si>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</si>
  <si>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</si>
  <si>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</si>
  <si>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</si>
  <si>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</si>
  <si>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</si>
  <si>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</si>
  <si>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</si>
  <si>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</si>
  <si>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</si>
  <si>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</si>
  <si>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</si>
  <si>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</si>
  <si>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</si>
  <si>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</si>
  <si>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</si>
  <si>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</si>
  <si>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</si>
  <si>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</si>
  <si>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</si>
  <si>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</si>
  <si>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</si>
  <si>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</si>
  <si>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</si>
  <si>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</si>
  <si>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</si>
  <si>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</si>
  <si>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</si>
  <si>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</si>
  <si>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</si>
  <si>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</si>
  <si>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</si>
  <si>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</si>
  <si>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</si>
  <si>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</si>
  <si>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</si>
  <si>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</si>
  <si>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</si>
  <si>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</si>
  <si>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</si>
  <si>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</si>
  <si>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</si>
  <si>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</si>
  <si>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</si>
  <si>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</si>
  <si>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</si>
  <si>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</si>
  <si>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</si>
  <si>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</si>
  <si>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</si>
  <si>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</si>
  <si>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</si>
  <si>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</si>
  <si>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</si>
  <si>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</si>
  <si>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</si>
  <si>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</si>
  <si>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</si>
  <si>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</si>
  <si>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</si>
  <si>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</si>
  <si>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</si>
  <si>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</si>
  <si>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</si>
  <si>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</si>
  <si>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</si>
  <si>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</si>
  <si>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</si>
  <si>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</si>
  <si>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</si>
  <si>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</si>
  <si>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</si>
  <si>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</si>
  <si>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</si>
  <si>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</si>
  <si>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</si>
  <si>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</si>
  <si>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</si>
  <si>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</si>
  <si>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</si>
  <si>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</si>
  <si>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</si>
  <si>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</si>
  <si>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</si>
  <si>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</si>
  <si>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</si>
  <si>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</si>
  <si>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</si>
  <si>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</si>
  <si>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</si>
  <si>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</si>
  <si>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</si>
  <si>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</si>
  <si>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</si>
  <si>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</si>
  <si>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</si>
  <si>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</si>
  <si>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</si>
  <si>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</si>
  <si>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</si>
  <si>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</si>
  <si>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</si>
  <si>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</si>
  <si>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</si>
  <si>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</si>
  <si>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</si>
  <si>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</si>
  <si>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</si>
  <si>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</si>
  <si>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</si>
  <si>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</si>
  <si>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</si>
  <si>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</si>
  <si>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</si>
  <si>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</si>
  <si>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</si>
  <si>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</si>
  <si>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</si>
  <si>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</si>
  <si>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</si>
  <si>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</si>
  <si>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</si>
  <si>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</si>
  <si>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</si>
  <si>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</si>
  <si>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</si>
  <si>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</si>
  <si>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</si>
  <si>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</si>
  <si>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</si>
  <si>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</si>
  <si>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</si>
  <si>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</si>
  <si>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</si>
  <si>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</si>
  <si>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</si>
  <si>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</si>
  <si>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</si>
  <si>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</si>
  <si>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</si>
  <si>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</si>
  <si>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</si>
  <si>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</si>
  <si>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</si>
  <si>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</si>
  <si>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</si>
  <si>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</si>
  <si>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</si>
  <si>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</si>
  <si>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</si>
  <si>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</si>
  <si>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</si>
  <si>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</si>
  <si>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</si>
  <si>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</si>
  <si>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</si>
  <si>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</si>
  <si>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</si>
  <si>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</si>
  <si>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</si>
  <si>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</si>
  <si>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</si>
  <si>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</si>
  <si>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</si>
  <si>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</si>
  <si>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</si>
  <si>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</si>
  <si>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</si>
  <si>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</si>
  <si>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</si>
  <si>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</si>
  <si>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</si>
  <si>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</si>
  <si>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</si>
  <si>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</si>
  <si>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</si>
  <si>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</si>
  <si>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</si>
  <si>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</si>
  <si>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</si>
  <si>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</si>
  <si>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</si>
  <si>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</si>
  <si>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</si>
  <si>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</si>
  <si>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</si>
  <si>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</si>
  <si>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</si>
  <si>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</si>
  <si>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</si>
  <si>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</si>
  <si>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</si>
  <si>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</si>
  <si>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</si>
  <si>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</si>
  <si>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</si>
  <si>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</si>
  <si>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</si>
  <si>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</si>
  <si>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</si>
  <si>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</si>
  <si>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</si>
  <si>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</si>
  <si>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</si>
  <si>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</si>
  <si>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</si>
  <si>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</si>
  <si>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</si>
  <si>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</si>
  <si>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</si>
  <si>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</si>
  <si>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</si>
  <si>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</si>
  <si>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</si>
  <si>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</si>
  <si>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</si>
  <si>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</si>
  <si>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</si>
  <si>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</si>
  <si>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</si>
  <si>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</si>
  <si>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</si>
  <si>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</si>
  <si>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</si>
  <si>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</si>
  <si>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</si>
  <si>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</si>
  <si>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</si>
  <si>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</si>
  <si>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</si>
  <si>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</si>
  <si>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</si>
  <si>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</si>
  <si>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</si>
  <si>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</si>
  <si>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</si>
  <si>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</si>
  <si>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</si>
  <si>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</si>
  <si>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</si>
  <si>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</si>
  <si>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</si>
  <si>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</si>
  <si>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</si>
  <si>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</si>
  <si>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</si>
  <si>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</si>
  <si>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</si>
  <si>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</si>
  <si>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</si>
  <si>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</si>
  <si>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</si>
  <si>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</si>
  <si>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</si>
  <si>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</si>
  <si>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</si>
  <si>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</si>
  <si>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</si>
  <si>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</si>
  <si>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</si>
  <si>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</si>
  <si>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</si>
  <si>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</si>
  <si>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</si>
  <si>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</si>
  <si>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</si>
  <si>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</si>
  <si>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</si>
  <si>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</si>
  <si>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</si>
  <si>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</si>
  <si>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</si>
  <si>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</si>
  <si>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</si>
  <si>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</si>
  <si>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</si>
  <si>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</si>
  <si>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</si>
  <si>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</si>
  <si>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</si>
  <si>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</si>
  <si>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</si>
  <si>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</si>
  <si>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</si>
  <si>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</si>
  <si>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</si>
  <si>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</si>
  <si>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</si>
  <si>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</si>
  <si>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</si>
  <si>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</si>
  <si>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</si>
  <si>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</si>
  <si>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</si>
  <si>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</si>
  <si>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</si>
  <si>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</si>
  <si>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</si>
  <si>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</si>
  <si>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</si>
  <si>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</si>
  <si>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</si>
  <si>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</si>
  <si>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</si>
  <si>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</si>
  <si>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</si>
  <si>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</si>
  <si>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</si>
  <si>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</si>
  <si>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</si>
  <si>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</si>
  <si>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</si>
  <si>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</si>
  <si>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</si>
  <si>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</si>
  <si>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</si>
  <si>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</si>
  <si>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</si>
  <si>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</si>
  <si>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</si>
  <si>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</si>
  <si>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</si>
  <si>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</si>
  <si>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</si>
  <si>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</si>
  <si>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</si>
  <si>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</si>
  <si>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</si>
  <si>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</si>
  <si>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</si>
  <si>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</si>
  <si>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</si>
  <si>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</si>
  <si>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</si>
  <si>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</si>
  <si>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</si>
  <si>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</si>
  <si>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</si>
  <si>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</si>
  <si>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</si>
  <si>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</si>
  <si>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</si>
  <si>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</si>
  <si>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</si>
  <si>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</si>
  <si>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</si>
  <si>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</si>
  <si>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</si>
  <si>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</si>
  <si>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</si>
  <si>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</si>
  <si>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</si>
  <si>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</si>
  <si>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</si>
  <si>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</si>
  <si>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</si>
  <si>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</si>
  <si>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</si>
  <si>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</si>
  <si>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</si>
  <si>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</si>
  <si>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</si>
  <si>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</si>
  <si>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</si>
  <si>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</si>
  <si>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</si>
  <si>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</si>
  <si>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</si>
  <si>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</si>
  <si>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</si>
  <si>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</si>
  <si>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</si>
  <si>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</si>
  <si>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</si>
  <si>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</si>
  <si>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</si>
  <si>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</si>
  <si>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</si>
  <si>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</si>
  <si>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</si>
  <si>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</si>
  <si>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</si>
  <si>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</si>
  <si>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</si>
  <si>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</si>
  <si>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</si>
  <si>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</si>
  <si>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</si>
  <si>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</si>
  <si>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</si>
  <si>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</si>
  <si>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</si>
  <si>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</si>
  <si>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</si>
  <si>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</si>
  <si>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</si>
  <si>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</si>
  <si>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</si>
  <si>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</si>
  <si>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</si>
  <si>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</si>
  <si>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</si>
  <si>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</si>
  <si>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</si>
  <si>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</si>
  <si>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</si>
  <si>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</si>
  <si>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</si>
  <si>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</si>
  <si>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</si>
  <si>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</si>
  <si>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</si>
  <si>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</si>
  <si>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</si>
  <si>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</si>
  <si>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</si>
  <si>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</si>
  <si>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</si>
  <si>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</si>
  <si>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</si>
  <si>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</si>
  <si>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</si>
  <si>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</si>
  <si>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</si>
  <si>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</si>
  <si>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</si>
  <si>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</si>
  <si>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</si>
  <si>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</si>
  <si>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</si>
  <si>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</si>
  <si>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</si>
  <si>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</si>
  <si>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</si>
  <si>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</si>
  <si>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</si>
  <si>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</si>
  <si>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</si>
  <si>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</si>
  <si>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</si>
  <si>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</si>
  <si>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</si>
  <si>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</si>
  <si>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</si>
  <si>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</si>
  <si>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</si>
  <si>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</si>
  <si>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</si>
  <si>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</si>
  <si>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</si>
  <si>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</si>
  <si>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</si>
  <si>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</si>
  <si>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</si>
  <si>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</si>
  <si>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</si>
  <si>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</si>
  <si>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</si>
  <si>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</si>
  <si>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</si>
  <si>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</si>
  <si>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</si>
  <si>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</si>
  <si>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</si>
  <si>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</si>
  <si>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</si>
  <si>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</si>
  <si>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</si>
  <si>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</si>
  <si>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</si>
  <si>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</si>
  <si>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</si>
  <si>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</si>
  <si>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</si>
  <si>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</si>
  <si>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</si>
  <si>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</si>
  <si>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</si>
  <si>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</si>
  <si>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</si>
  <si>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</si>
  <si>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</si>
  <si>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</si>
  <si>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</si>
  <si>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</si>
  <si>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</si>
  <si>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</si>
  <si>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</si>
  <si>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</si>
  <si>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</si>
  <si>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</si>
  <si>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</si>
  <si>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</si>
  <si>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</si>
  <si>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</si>
  <si>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</si>
  <si>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</si>
  <si>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</si>
  <si>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</si>
  <si>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</si>
  <si>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</si>
  <si>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</si>
  <si>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</si>
  <si>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</si>
  <si>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</si>
  <si>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</si>
  <si>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</si>
  <si>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</si>
  <si>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</si>
  <si>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</si>
  <si>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</si>
  <si>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</si>
  <si>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</si>
  <si>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</si>
  <si>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</si>
  <si>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</si>
  <si>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</si>
  <si>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</si>
  <si>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</si>
  <si>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</si>
  <si>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</si>
  <si>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</si>
  <si>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</si>
  <si>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</si>
  <si>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</si>
  <si>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</si>
  <si>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</si>
  <si>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</si>
  <si>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</si>
  <si>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</si>
  <si>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</si>
  <si>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</si>
  <si>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</si>
  <si>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</si>
  <si>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</si>
  <si>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</si>
  <si>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</si>
  <si>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</si>
  <si>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</si>
  <si>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</si>
  <si>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</si>
  <si>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</si>
  <si>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</si>
  <si>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</si>
  <si>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</si>
  <si>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</si>
  <si>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</si>
  <si>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</si>
  <si>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</si>
  <si>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</si>
  <si>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</si>
  <si>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</si>
  <si>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</si>
  <si>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</si>
  <si>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</si>
  <si>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</si>
  <si>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</si>
  <si>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</si>
  <si>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</si>
  <si>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</si>
  <si>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</si>
  <si>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</si>
  <si>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</si>
  <si>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</si>
  <si>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</si>
  <si>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</si>
  <si>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</si>
  <si>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</si>
  <si>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</si>
  <si>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</si>
  <si>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</si>
  <si>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</si>
  <si>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</si>
  <si>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</si>
  <si>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</si>
  <si>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</si>
  <si>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</si>
  <si>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</si>
  <si>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</si>
  <si>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</si>
  <si>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</si>
  <si>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</si>
  <si>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</si>
  <si>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</si>
  <si>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</si>
  <si>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</si>
  <si>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</si>
  <si>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</si>
  <si>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</si>
  <si>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</si>
  <si>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</si>
  <si>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</si>
  <si>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</si>
  <si>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</si>
  <si>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</si>
  <si>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</si>
  <si>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</si>
  <si>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</si>
  <si>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</si>
  <si>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</si>
  <si>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</si>
  <si>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</si>
  <si>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</si>
  <si>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</si>
  <si>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</si>
  <si>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</si>
  <si>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</si>
  <si>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</si>
  <si>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</si>
  <si>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</si>
  <si>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</si>
  <si>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</si>
  <si>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</si>
  <si>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</si>
  <si>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</si>
  <si>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</si>
  <si>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</si>
  <si>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</si>
  <si>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</si>
  <si>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</si>
  <si>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</si>
  <si>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</si>
  <si>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</si>
  <si>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</si>
  <si>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</si>
  <si>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</si>
  <si>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</si>
  <si>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</si>
  <si>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</si>
  <si>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</si>
  <si>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</si>
  <si>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</si>
  <si>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</si>
  <si>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</si>
  <si>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</si>
  <si>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</si>
  <si>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</si>
  <si>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</si>
  <si>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</si>
  <si>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</si>
  <si>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</si>
  <si>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</si>
  <si>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</si>
  <si>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</si>
  <si>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</si>
  <si>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</si>
  <si>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</si>
  <si>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</si>
  <si>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</si>
  <si>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</si>
  <si>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</si>
  <si>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</si>
  <si>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</si>
  <si>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</si>
  <si>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</si>
  <si>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</si>
  <si>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</si>
  <si>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</si>
  <si>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</si>
  <si>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</si>
  <si>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</si>
  <si>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</si>
  <si>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</si>
  <si>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</si>
  <si>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</si>
  <si>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</si>
  <si>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</si>
  <si>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</si>
  <si>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</si>
  <si>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</si>
  <si>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</si>
  <si>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</si>
  <si>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</si>
  <si>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</si>
  <si>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</si>
  <si>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</si>
  <si>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</si>
  <si>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</si>
  <si>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</si>
  <si>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</si>
  <si>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</si>
  <si>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</si>
  <si>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</si>
  <si>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</si>
  <si>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</si>
  <si>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</si>
  <si>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</si>
  <si>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</si>
  <si>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</si>
  <si>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</si>
  <si>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</si>
  <si>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</si>
  <si>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</si>
  <si>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</si>
  <si>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</si>
  <si>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</si>
  <si>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</si>
  <si>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</si>
  <si>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</si>
  <si>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</si>
  <si>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</si>
  <si>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</si>
  <si>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</si>
  <si>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</si>
  <si>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</si>
  <si>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</si>
  <si>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</si>
  <si>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</si>
  <si>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</si>
  <si>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</si>
  <si>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</si>
  <si>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</si>
  <si>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</si>
  <si>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</si>
  <si>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</si>
  <si>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</si>
  <si>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</si>
  <si>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</si>
  <si>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</si>
  <si>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</si>
  <si>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</si>
  <si>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</si>
  <si>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</si>
  <si>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</si>
  <si>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</si>
  <si>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</si>
  <si>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</si>
  <si>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</si>
  <si>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</si>
  <si>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</si>
  <si>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</si>
  <si>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</si>
  <si>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</si>
  <si>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</si>
  <si>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</si>
  <si>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</si>
  <si>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</si>
  <si>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</si>
  <si>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</si>
  <si>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</si>
  <si>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</si>
  <si>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</si>
  <si>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</si>
  <si>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</si>
  <si>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</si>
  <si>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</si>
  <si>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</si>
  <si>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</si>
  <si>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</si>
  <si>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</si>
  <si>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</si>
  <si>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</si>
  <si>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</si>
  <si>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</si>
  <si>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</si>
  <si>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</si>
  <si>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</si>
  <si>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</si>
  <si>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</si>
  <si>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</si>
  <si>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</si>
  <si>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</si>
  <si>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</si>
  <si>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</si>
  <si>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</si>
  <si>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</si>
  <si>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</si>
  <si>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</si>
  <si>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</si>
  <si>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</si>
  <si>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</si>
  <si>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</si>
  <si>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</si>
  <si>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</si>
  <si>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</si>
  <si>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</si>
  <si>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</si>
  <si>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</si>
  <si>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</si>
  <si>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</si>
  <si>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</si>
  <si>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</si>
  <si>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</si>
  <si>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</si>
  <si>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</si>
  <si>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</si>
  <si>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</si>
  <si>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</si>
  <si>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</si>
  <si>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</si>
  <si>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</si>
  <si>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</si>
  <si>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</si>
  <si>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</si>
  <si>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</si>
  <si>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</si>
  <si>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</si>
  <si>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</si>
  <si>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</si>
  <si>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</si>
  <si>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</si>
  <si>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</si>
  <si>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</si>
  <si>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</si>
  <si>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</si>
  <si>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</si>
  <si>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</si>
  <si>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</si>
  <si>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</si>
  <si>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</si>
  <si>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</si>
  <si>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</si>
  <si>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</si>
  <si>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</si>
  <si>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</si>
  <si>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</si>
  <si>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</si>
  <si>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</si>
  <si>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</si>
  <si>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</si>
  <si>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</si>
  <si>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</si>
  <si>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</si>
  <si>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</si>
  <si>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</si>
  <si>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</si>
  <si>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</si>
  <si>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</si>
  <si>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</si>
  <si>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</si>
  <si>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</si>
  <si>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</si>
  <si>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</si>
  <si>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</si>
  <si>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</si>
  <si>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</si>
  <si>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</si>
  <si>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</si>
  <si>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</si>
  <si>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</si>
  <si>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</si>
  <si>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</si>
  <si>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</si>
  <si>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</si>
  <si>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</si>
  <si>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</si>
  <si>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</si>
  <si>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</si>
  <si>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</si>
  <si>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</si>
  <si>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</si>
  <si>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</si>
  <si>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</si>
  <si>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</si>
  <si>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</si>
  <si>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</si>
  <si>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</si>
  <si>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</si>
  <si>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</si>
  <si>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</si>
  <si>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</si>
  <si>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</si>
  <si>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</si>
  <si>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</si>
  <si>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</si>
  <si>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</si>
  <si>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</si>
  <si>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</si>
  <si>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</si>
  <si>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</si>
  <si>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</si>
  <si>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</si>
  <si>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</si>
  <si>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</si>
  <si>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</si>
  <si>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</si>
  <si>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</si>
  <si>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</si>
  <si>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</si>
  <si>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</si>
  <si>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</si>
  <si>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</si>
  <si>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</si>
  <si>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</si>
  <si>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</si>
  <si>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</si>
  <si>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</si>
  <si>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</si>
  <si>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</si>
  <si>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</si>
  <si>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</si>
  <si>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</si>
  <si>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</si>
  <si>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</si>
  <si>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</si>
  <si>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</si>
  <si>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</si>
  <si>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</si>
  <si>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</si>
  <si>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</si>
  <si>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</si>
  <si>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</si>
  <si>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</si>
  <si>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</si>
  <si>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</si>
  <si>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</si>
  <si>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</si>
  <si>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</si>
  <si>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</si>
  <si>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</si>
  <si>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</si>
  <si>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</si>
  <si>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</si>
  <si>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</si>
  <si>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</si>
  <si>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</si>
  <si>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</si>
  <si>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</si>
  <si>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</si>
  <si>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</si>
  <si>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</si>
  <si>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</si>
  <si>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</si>
  <si>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</si>
  <si>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</si>
  <si>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</si>
  <si>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</si>
  <si>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</si>
  <si>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</si>
  <si>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</si>
  <si>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</si>
  <si>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</si>
  <si>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</si>
  <si>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</si>
  <si>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</si>
  <si>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</si>
  <si>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</si>
  <si>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</si>
  <si>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</si>
  <si>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</si>
  <si>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</si>
  <si>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</si>
  <si>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</si>
  <si>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</si>
  <si>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</si>
  <si>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</si>
  <si>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</si>
  <si>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</si>
  <si>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</si>
  <si>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</si>
  <si>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</si>
  <si>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</si>
  <si>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</si>
  <si>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</si>
  <si>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</si>
  <si>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</si>
  <si>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</si>
  <si>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</si>
  <si>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</si>
  <si>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</si>
  <si>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</si>
  <si>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</si>
  <si>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</si>
  <si>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</si>
  <si>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</si>
  <si>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</si>
  <si>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</si>
  <si>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</si>
  <si>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</si>
  <si>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</si>
  <si>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</si>
  <si>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</si>
  <si>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</si>
  <si>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</si>
  <si>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</si>
  <si>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</si>
  <si>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</si>
  <si>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</si>
  <si>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</si>
  <si>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</si>
  <si>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</si>
  <si>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</si>
  <si>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</si>
  <si>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</si>
  <si>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</si>
  <si>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</si>
  <si>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</si>
  <si>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</si>
  <si>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</si>
  <si>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</si>
  <si>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</si>
  <si>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</si>
  <si>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</si>
  <si>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</si>
  <si>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</si>
  <si>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</si>
  <si>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</si>
  <si>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</si>
  <si>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</si>
  <si>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</si>
  <si>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</si>
  <si>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</si>
  <si>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</si>
  <si>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</si>
  <si>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</si>
  <si>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</si>
  <si>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</si>
  <si>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</si>
  <si>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</si>
  <si>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</si>
  <si>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</si>
  <si>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</si>
  <si>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</si>
  <si>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</si>
  <si>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</si>
  <si>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</si>
  <si>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</si>
  <si>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</si>
  <si>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</si>
  <si>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</si>
  <si>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</si>
  <si>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</si>
  <si>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</si>
  <si>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</si>
  <si>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</si>
  <si>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</si>
  <si>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</si>
  <si>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</si>
  <si>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</si>
  <si>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</si>
  <si>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</si>
  <si>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</si>
  <si>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</si>
  <si>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</si>
  <si>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</si>
  <si>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</si>
  <si>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</si>
  <si>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</si>
  <si>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</si>
  <si>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</si>
  <si>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</si>
  <si>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</si>
  <si>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</si>
  <si>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</si>
  <si>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</si>
  <si>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</si>
  <si>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</si>
  <si>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</si>
  <si>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</si>
  <si>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</si>
  <si>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</si>
  <si>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</si>
  <si>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</si>
  <si>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</si>
  <si>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</si>
  <si>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</si>
  <si>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</si>
  <si>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</si>
  <si>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</si>
  <si>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</si>
  <si>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</si>
  <si>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</si>
  <si>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</si>
  <si>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</si>
  <si>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</si>
  <si>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</si>
  <si>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</si>
  <si>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</si>
  <si>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</si>
  <si>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</si>
  <si>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</si>
  <si>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</si>
  <si>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</si>
  <si>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</si>
  <si>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</si>
  <si>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</si>
  <si>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</si>
  <si>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</si>
  <si>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</si>
  <si>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</si>
  <si>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</si>
  <si>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</si>
  <si>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</si>
  <si>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</si>
  <si>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</si>
  <si>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</si>
  <si>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</si>
  <si>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</si>
  <si>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</si>
  <si>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</si>
  <si>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</si>
  <si>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</si>
  <si>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</si>
  <si>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</si>
  <si>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</si>
  <si>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</si>
  <si>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</si>
  <si>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</si>
  <si>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</si>
  <si>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</si>
  <si>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</si>
  <si>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</si>
  <si>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</si>
  <si>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</si>
  <si>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</si>
  <si>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</si>
  <si>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</si>
  <si>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</si>
  <si>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</si>
  <si>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</si>
  <si>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</si>
  <si>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</si>
  <si>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</si>
  <si>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</si>
  <si>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</si>
  <si>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</si>
  <si>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</si>
  <si>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</si>
  <si>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</si>
  <si>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</si>
  <si>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</si>
  <si>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</si>
  <si>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</si>
  <si>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</si>
  <si>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</si>
  <si>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</si>
  <si>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</si>
  <si>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</si>
  <si>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</si>
  <si>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</si>
  <si>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</si>
  <si>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</si>
  <si>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</si>
  <si>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</si>
  <si>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</si>
  <si>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</si>
  <si>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</si>
  <si>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</si>
  <si>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</si>
  <si>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</si>
  <si>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</si>
  <si>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</si>
  <si>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</si>
  <si>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</si>
  <si>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</si>
  <si>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</si>
  <si>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</si>
  <si>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</si>
  <si>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</si>
  <si>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</si>
  <si>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</si>
  <si>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</si>
  <si>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</si>
  <si>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</si>
  <si>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</si>
  <si>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</si>
  <si>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</si>
  <si>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</si>
  <si>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</si>
  <si>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</si>
  <si>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</si>
  <si>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</si>
  <si>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</si>
  <si>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</si>
  <si>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</si>
  <si>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</si>
  <si>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</si>
  <si>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</si>
  <si>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</si>
  <si>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</si>
  <si>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</si>
  <si>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</si>
  <si>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</si>
  <si>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</si>
  <si>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</si>
  <si>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</si>
  <si>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</si>
  <si>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</si>
  <si>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</si>
  <si>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</si>
  <si>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</si>
  <si>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</si>
  <si>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</si>
  <si>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</si>
  <si>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</si>
  <si>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</si>
  <si>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</si>
  <si>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</si>
  <si>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</si>
  <si>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</si>
  <si>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</si>
  <si>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</si>
  <si>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</si>
  <si>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</si>
  <si>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</si>
  <si>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</si>
  <si>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</si>
  <si>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</si>
  <si>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</si>
  <si>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</si>
  <si>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</si>
  <si>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</si>
  <si>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</si>
  <si>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</si>
  <si>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</si>
  <si>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</si>
  <si>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</si>
  <si>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</si>
  <si>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</si>
  <si>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</si>
  <si>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</si>
  <si>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</si>
  <si>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</si>
  <si>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</si>
  <si>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</si>
  <si>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</si>
  <si>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</si>
  <si>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</si>
  <si>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</si>
  <si>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</si>
  <si>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</si>
  <si>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</si>
  <si>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</si>
  <si>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</si>
  <si>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</si>
  <si>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</si>
  <si>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</si>
  <si>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</si>
  <si>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</si>
  <si>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</si>
  <si>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</si>
  <si>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</si>
  <si>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</si>
  <si>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</si>
  <si>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</si>
  <si>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</si>
  <si>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</si>
  <si>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</si>
  <si>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</si>
  <si>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</si>
  <si>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</si>
  <si>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</si>
  <si>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</si>
  <si>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</si>
  <si>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</si>
  <si>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</si>
  <si>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</si>
  <si>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</si>
  <si>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</si>
  <si>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</si>
  <si>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</si>
  <si>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</si>
  <si>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</si>
  <si>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</si>
  <si>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</si>
  <si>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</si>
  <si>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</si>
  <si>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</si>
  <si>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</si>
  <si>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</si>
  <si>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</si>
  <si>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</si>
  <si>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</si>
  <si>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</si>
  <si>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</si>
  <si>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</si>
  <si>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</si>
  <si>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</si>
  <si>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</si>
  <si>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</si>
  <si>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</si>
  <si>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</si>
  <si>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</si>
  <si>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</si>
  <si>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</si>
  <si>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</si>
  <si>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</si>
  <si>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</si>
  <si>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</si>
  <si>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</si>
  <si>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</si>
  <si>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</si>
  <si>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</si>
  <si>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</si>
  <si>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</si>
  <si>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</si>
  <si>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</si>
  <si>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</si>
  <si>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</si>
  <si>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</si>
  <si>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</si>
  <si>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</si>
  <si>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</si>
  <si>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</si>
  <si>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</si>
  <si>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</si>
  <si>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</si>
  <si>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</si>
  <si>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</si>
  <si>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</si>
  <si>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</si>
  <si>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</si>
  <si>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</si>
  <si>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</si>
  <si>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</si>
  <si>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</si>
  <si>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</si>
  <si>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</si>
  <si>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</si>
  <si>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</si>
  <si>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</si>
  <si>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</si>
  <si>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</si>
  <si>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</si>
  <si>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</si>
  <si>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</si>
  <si>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</si>
  <si>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</si>
  <si>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</si>
  <si>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</si>
  <si>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</si>
  <si>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</si>
  <si>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</si>
  <si>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</si>
  <si>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</si>
  <si>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</si>
  <si>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</si>
  <si>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</si>
  <si>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</si>
  <si>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</si>
  <si>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</si>
  <si>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</si>
  <si>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</si>
  <si>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</si>
  <si>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</si>
  <si>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</si>
  <si>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</si>
  <si>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</si>
  <si>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</si>
  <si>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</si>
  <si>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</si>
  <si>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</si>
  <si>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</si>
  <si>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</si>
  <si>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</si>
  <si>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</si>
  <si>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</si>
  <si>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</si>
  <si>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</si>
  <si>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</si>
  <si>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</si>
  <si>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</si>
  <si>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</si>
  <si>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</si>
  <si>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</si>
  <si>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</si>
  <si>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</si>
  <si>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</si>
  <si>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</si>
  <si>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</si>
  <si>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</si>
  <si>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</si>
  <si>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</si>
  <si>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</si>
  <si>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</si>
  <si>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</si>
  <si>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</si>
  <si>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</si>
  <si>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</si>
  <si>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</si>
  <si>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</si>
  <si>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</si>
  <si>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</si>
  <si>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</si>
  <si>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</si>
  <si>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</si>
  <si>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</si>
  <si>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</si>
  <si>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</si>
  <si>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</si>
  <si>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</si>
  <si>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</si>
  <si>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</si>
  <si>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</si>
  <si>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</si>
  <si>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</si>
  <si>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</si>
  <si>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</si>
  <si>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</si>
  <si>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</si>
  <si>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</si>
  <si>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</si>
  <si>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</si>
  <si>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</si>
  <si>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</si>
  <si>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</si>
  <si>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</si>
  <si>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</si>
  <si>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</si>
  <si>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</si>
  <si>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</si>
  <si>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</si>
  <si>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</si>
  <si>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</si>
  <si>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</si>
  <si>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</si>
  <si>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</si>
  <si>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</si>
  <si>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</si>
  <si>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</si>
  <si>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</si>
  <si>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</si>
  <si>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</si>
  <si>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</si>
  <si>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</si>
  <si>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</si>
  <si>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</si>
  <si>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</si>
  <si>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</si>
  <si>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</si>
  <si>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</si>
  <si>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</si>
  <si>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</si>
  <si>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</si>
  <si>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</si>
  <si>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</si>
  <si>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</si>
  <si>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</si>
  <si>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</si>
  <si>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</si>
  <si>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</si>
  <si>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</si>
  <si>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</si>
  <si>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</si>
  <si>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</si>
  <si>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</si>
  <si>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</si>
  <si>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</si>
  <si>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</si>
  <si>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</si>
  <si>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</si>
  <si>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</si>
  <si>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</si>
  <si>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</si>
  <si>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</si>
  <si>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</si>
  <si>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</si>
  <si>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</si>
  <si>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</si>
  <si>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</si>
  <si>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</si>
  <si>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</si>
  <si>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</si>
  <si>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</si>
  <si>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</si>
  <si>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</si>
  <si>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</si>
  <si>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</si>
  <si>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</si>
  <si>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</si>
  <si>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</si>
  <si>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</si>
  <si>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</si>
  <si>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</si>
  <si>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</si>
  <si>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</si>
  <si>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</si>
  <si>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</si>
  <si>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</si>
  <si>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</si>
  <si>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</si>
  <si>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</si>
  <si>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</si>
  <si>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</si>
  <si>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</si>
  <si>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</si>
  <si>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</si>
  <si>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</si>
  <si>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</si>
  <si>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</si>
  <si>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</si>
  <si>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</si>
  <si>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</si>
  <si>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</si>
  <si>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</si>
  <si>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</si>
  <si>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</si>
  <si>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</si>
  <si>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</si>
  <si>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</si>
  <si>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</si>
  <si>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</si>
  <si>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</si>
  <si>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</si>
  <si>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</si>
  <si>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</si>
  <si>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</si>
  <si>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</si>
  <si>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</si>
  <si>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</si>
  <si>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</si>
  <si>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</si>
  <si>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</si>
  <si>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</si>
  <si>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</si>
  <si>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</si>
  <si>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</si>
  <si>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</si>
  <si>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</si>
  <si>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</si>
  <si>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</si>
  <si>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</si>
  <si>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</si>
  <si>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</si>
  <si>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</si>
  <si>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</si>
  <si>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</si>
  <si>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</si>
  <si>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</si>
  <si>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</si>
  <si>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</si>
  <si>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</si>
  <si>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</si>
  <si>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</si>
  <si>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</si>
  <si>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</si>
  <si>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</si>
  <si>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</si>
  <si>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</si>
  <si>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</si>
  <si>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</si>
  <si>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</si>
  <si>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</si>
  <si>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</si>
  <si>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</si>
  <si>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</si>
  <si>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</si>
  <si>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</si>
  <si>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</si>
  <si>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</si>
  <si>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</si>
  <si>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</si>
  <si>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</si>
  <si>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</si>
  <si>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</si>
  <si>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</si>
  <si>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</si>
  <si>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</si>
  <si>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</si>
  <si>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</si>
  <si>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</si>
  <si>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</si>
  <si>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</si>
  <si>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</si>
  <si>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</si>
  <si>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</si>
  <si>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</si>
  <si>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</si>
  <si>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</si>
  <si>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</si>
  <si>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</si>
  <si>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</si>
  <si>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</si>
  <si>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</si>
  <si>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</si>
  <si>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</si>
  <si>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</si>
  <si>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</si>
  <si>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</si>
  <si>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</si>
  <si>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</si>
  <si>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</si>
  <si>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</si>
  <si>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</si>
  <si>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</si>
  <si>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</si>
  <si>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</si>
  <si>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</si>
  <si>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</si>
  <si>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</si>
  <si>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</si>
  <si>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</si>
  <si>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</si>
  <si>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</si>
  <si>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</si>
  <si>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</si>
  <si>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</si>
  <si>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</si>
  <si>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</si>
  <si>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</si>
  <si>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</si>
  <si>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</si>
  <si>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</si>
  <si>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</si>
  <si>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</si>
  <si>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</si>
  <si>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</si>
  <si>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</si>
  <si>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</si>
  <si>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</si>
  <si>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</si>
  <si>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</si>
  <si>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</si>
  <si>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</si>
  <si>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</si>
  <si>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</si>
  <si>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</si>
  <si>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</si>
  <si>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</si>
  <si>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</si>
  <si>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</si>
  <si>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</si>
  <si>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</si>
  <si>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</si>
  <si>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</si>
  <si>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</si>
  <si>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</si>
  <si>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</si>
  <si>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</si>
  <si>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</si>
  <si>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</si>
  <si>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</si>
  <si>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</si>
  <si>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</si>
  <si>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</si>
  <si>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</si>
  <si>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</si>
  <si>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</si>
  <si>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</si>
  <si>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</si>
  <si>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</si>
  <si>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</si>
  <si>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</si>
  <si>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</si>
  <si>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</si>
  <si>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</si>
  <si>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</si>
  <si>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</si>
  <si>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</si>
  <si>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</si>
  <si>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</si>
  <si>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</si>
  <si>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</si>
  <si>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</si>
  <si>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</si>
  <si>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</si>
  <si>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</si>
  <si>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</si>
  <si>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</si>
  <si>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</si>
  <si>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</si>
  <si>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</si>
  <si>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</si>
  <si>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</si>
  <si>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</si>
  <si>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</si>
  <si>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</si>
  <si>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</si>
  <si>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</si>
  <si>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</si>
  <si>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</si>
  <si>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</si>
  <si>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</si>
  <si>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</si>
  <si>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</si>
  <si>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</si>
  <si>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</si>
  <si>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</si>
  <si>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</si>
  <si>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</si>
  <si>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</si>
  <si>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</si>
  <si>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</si>
  <si>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</si>
  <si>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</si>
  <si>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</si>
  <si>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</si>
  <si>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</si>
  <si>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</si>
  <si>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</si>
  <si>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</si>
  <si>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</si>
  <si>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</si>
  <si>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</si>
  <si>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</si>
  <si>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</si>
  <si>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</si>
  <si>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</si>
  <si>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</si>
  <si>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</si>
  <si>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</si>
  <si>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</si>
  <si>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</si>
  <si>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</si>
  <si>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</si>
  <si>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</si>
  <si>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</si>
  <si>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</si>
  <si>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</si>
  <si>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</si>
  <si>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</si>
  <si>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</si>
  <si>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</si>
  <si>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</si>
  <si>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</si>
  <si>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</si>
  <si>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</si>
  <si>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</si>
  <si>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</si>
  <si>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</si>
  <si>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</si>
  <si>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</si>
  <si>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</si>
  <si>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</si>
  <si>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</si>
  <si>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</si>
  <si>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</si>
  <si>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</si>
  <si>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</si>
  <si>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</si>
  <si>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</si>
  <si>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</si>
  <si>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</si>
  <si>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</si>
  <si>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</si>
  <si>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</si>
  <si>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</si>
  <si>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</si>
  <si>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</si>
  <si>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</si>
  <si>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</si>
  <si>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</si>
  <si>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</si>
  <si>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</si>
  <si>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</si>
  <si>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</si>
  <si>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</si>
  <si>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</si>
  <si>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</si>
  <si>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</si>
  <si>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</si>
  <si>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</si>
  <si>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</si>
  <si>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</si>
  <si>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</si>
  <si>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</si>
  <si>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</si>
  <si>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</si>
  <si>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</si>
  <si>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</si>
  <si>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</si>
  <si>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</si>
  <si>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</si>
  <si>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</si>
  <si>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</si>
  <si>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</si>
  <si>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</si>
  <si>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</si>
  <si>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</si>
  <si>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</si>
  <si>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</si>
  <si>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</si>
  <si>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</si>
  <si>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</si>
  <si>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</si>
  <si>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</si>
  <si>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</si>
  <si>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</si>
  <si>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</si>
  <si>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</si>
  <si>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</si>
  <si>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</si>
  <si>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</si>
  <si>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</si>
  <si>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</si>
  <si>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</si>
  <si>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</si>
  <si>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</si>
  <si>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</si>
  <si>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</si>
  <si>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</si>
  <si>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</si>
  <si>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</si>
  <si>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</si>
  <si>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</si>
  <si>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</si>
  <si>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</si>
  <si>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</si>
  <si>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</si>
  <si>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</si>
  <si>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</si>
  <si>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</si>
  <si>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</si>
  <si>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</si>
  <si>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</si>
  <si>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</si>
  <si>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</si>
  <si>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</si>
  <si>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</si>
  <si>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</si>
  <si>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</si>
  <si>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</si>
  <si>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</si>
  <si>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</si>
  <si>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</si>
  <si>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</si>
  <si>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</si>
  <si>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</si>
  <si>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</si>
  <si>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</si>
  <si>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</si>
  <si>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</si>
  <si>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</si>
  <si>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</si>
  <si>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</si>
  <si>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</si>
  <si>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</si>
  <si>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</si>
  <si>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</si>
  <si>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</si>
  <si>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</si>
  <si>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</si>
  <si>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</si>
  <si>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</si>
  <si>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</si>
  <si>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</si>
  <si>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</si>
  <si>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</si>
  <si>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</si>
  <si>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</si>
  <si>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</si>
  <si>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</si>
  <si>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</si>
  <si>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</si>
  <si>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</si>
  <si>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</si>
  <si>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</si>
  <si>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</si>
  <si>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</si>
  <si>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</si>
  <si>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</si>
  <si>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</si>
  <si>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</si>
  <si>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</si>
  <si>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</si>
  <si>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</si>
  <si>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</si>
  <si>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</si>
  <si>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</si>
  <si>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</si>
  <si>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</si>
  <si>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</si>
  <si>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</si>
  <si>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</si>
  <si>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</si>
  <si>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</si>
  <si>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</si>
  <si>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</si>
  <si>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</si>
  <si>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</si>
  <si>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</si>
  <si>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</si>
  <si>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</si>
  <si>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</si>
  <si>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</si>
  <si>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</si>
  <si>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</si>
  <si>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</si>
  <si>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</si>
  <si>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</si>
  <si>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</si>
  <si>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</si>
  <si>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</si>
  <si>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</si>
  <si>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</si>
  <si>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</si>
  <si>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</si>
  <si>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</si>
  <si>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</si>
  <si>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</si>
  <si>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</si>
  <si>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</si>
  <si>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</si>
  <si>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</si>
  <si>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</si>
  <si>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</si>
  <si>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</si>
  <si>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</si>
  <si>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</si>
  <si>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</si>
  <si>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</si>
  <si>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</si>
  <si>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</si>
  <si>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</si>
  <si>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</si>
  <si>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</si>
  <si>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</si>
  <si>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</si>
  <si>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</si>
  <si>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</si>
  <si>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</si>
  <si>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</si>
  <si>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</si>
  <si>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</si>
  <si>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</si>
  <si>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</si>
  <si>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</si>
  <si>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</si>
  <si>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</si>
  <si>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</si>
  <si>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</si>
  <si>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</si>
  <si>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</si>
  <si>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</si>
  <si>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</si>
  <si>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</si>
  <si>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</si>
  <si>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</si>
  <si>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</si>
  <si>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</si>
  <si>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</si>
  <si>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</si>
  <si>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</si>
  <si>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</si>
  <si>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</si>
  <si>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</si>
  <si>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</si>
  <si>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</si>
  <si>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</si>
  <si>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</si>
  <si>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</si>
  <si>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</si>
  <si>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</si>
  <si>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</si>
  <si>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</si>
  <si>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</si>
  <si>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</si>
  <si>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</si>
  <si>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</si>
  <si>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</si>
  <si>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</si>
  <si>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</si>
  <si>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</si>
  <si>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</si>
  <si>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</si>
  <si>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</si>
  <si>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</si>
  <si>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</si>
  <si>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</si>
  <si>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</si>
  <si>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</si>
  <si>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</si>
  <si>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</si>
  <si>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</si>
  <si>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</si>
  <si>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</si>
  <si>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</si>
  <si>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</si>
  <si>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</si>
  <si>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</si>
  <si>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</si>
  <si>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</si>
  <si>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</si>
  <si>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</si>
  <si>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</si>
  <si>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</si>
  <si>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</si>
  <si>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</si>
  <si>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</si>
  <si>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</si>
  <si>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</si>
  <si>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</si>
  <si>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</si>
  <si>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</si>
  <si>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</si>
  <si>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</si>
  <si>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</si>
  <si>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</si>
  <si>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</si>
  <si>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</si>
  <si>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</si>
  <si>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</si>
  <si>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</si>
  <si>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</si>
  <si>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</si>
  <si>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</si>
  <si>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</si>
  <si>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</si>
  <si>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</si>
  <si>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</si>
  <si>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</si>
  <si>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</si>
  <si>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</si>
  <si>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</si>
  <si>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</si>
  <si>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</si>
  <si>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</si>
  <si>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</si>
  <si>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</si>
  <si>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</si>
  <si>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</si>
  <si>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</si>
  <si>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</si>
  <si>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</si>
  <si>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</si>
  <si>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</si>
  <si>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</si>
  <si>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</si>
  <si>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</si>
  <si>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</si>
  <si>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</si>
  <si>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</si>
  <si>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</si>
  <si>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</si>
  <si>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</si>
  <si>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</si>
  <si>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</si>
  <si>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</si>
  <si>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</si>
  <si>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</si>
  <si>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</si>
  <si>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</si>
  <si>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</si>
  <si>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</si>
  <si>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</si>
  <si>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</si>
  <si>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</si>
  <si>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</si>
  <si>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</si>
  <si>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</si>
  <si>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</si>
  <si>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</si>
  <si>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</si>
  <si>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</si>
  <si>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</si>
  <si>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</si>
  <si>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</si>
  <si>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</si>
  <si>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</si>
  <si>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</si>
  <si>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</si>
  <si>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</si>
  <si>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</si>
  <si>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</si>
  <si>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</si>
  <si>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</si>
  <si>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</si>
  <si>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</si>
  <si>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</si>
  <si>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</si>
  <si>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</si>
  <si>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</si>
  <si>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</si>
  <si>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</si>
  <si>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</si>
  <si>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</si>
  <si>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</si>
  <si>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</si>
  <si>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</si>
  <si>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</si>
  <si>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</si>
  <si>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</si>
  <si>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</si>
  <si>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</si>
  <si>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</si>
  <si>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</si>
  <si>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</si>
  <si>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</si>
  <si>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</si>
  <si>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</si>
  <si>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</si>
  <si>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</si>
  <si>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</si>
  <si>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</si>
  <si>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</si>
  <si>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</si>
  <si>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</si>
  <si>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</si>
  <si>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</si>
  <si>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</si>
  <si>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</si>
  <si>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</si>
  <si>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</si>
  <si>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</si>
  <si>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</si>
  <si>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</si>
  <si>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</si>
  <si>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</si>
  <si>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</si>
  <si>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</si>
  <si>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</si>
  <si>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</si>
  <si>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</si>
  <si>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</si>
  <si>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</si>
  <si>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</si>
  <si>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</si>
  <si>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</si>
  <si>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</si>
  <si>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</si>
  <si>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</si>
  <si>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</si>
  <si>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</si>
  <si>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</si>
  <si>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</si>
  <si>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</si>
  <si>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</si>
  <si>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</si>
  <si>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</si>
  <si>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</si>
  <si>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</si>
  <si>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</si>
  <si>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</si>
  <si>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</si>
  <si>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</si>
  <si>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</si>
  <si>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</si>
  <si>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</si>
  <si>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</si>
  <si>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</si>
  <si>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</si>
  <si>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</si>
  <si>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</si>
  <si>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</si>
  <si>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</si>
  <si>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</si>
  <si>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</si>
  <si>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</si>
  <si>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</si>
  <si>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</si>
  <si>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</si>
  <si>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</si>
  <si>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</si>
  <si>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</si>
  <si>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</si>
  <si>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</si>
  <si>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</si>
  <si>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</si>
  <si>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</si>
  <si>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</si>
  <si>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</si>
  <si>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</si>
  <si>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</si>
  <si>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</si>
  <si>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</si>
  <si>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</si>
  <si>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</si>
  <si>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</si>
  <si>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</si>
  <si>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</si>
  <si>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</si>
  <si>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</si>
  <si>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</si>
  <si>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</si>
  <si>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</si>
  <si>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</si>
  <si>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</si>
  <si>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</si>
  <si>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</si>
  <si>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</si>
  <si>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</si>
  <si>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</si>
  <si>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</si>
  <si>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</si>
  <si>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</si>
  <si>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</si>
  <si>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</si>
  <si>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</si>
  <si>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</si>
  <si>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</si>
  <si>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</si>
  <si>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</si>
  <si>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</si>
  <si>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</si>
  <si>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</si>
  <si>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</si>
  <si>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</si>
  <si>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</si>
  <si>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</si>
  <si>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</si>
  <si>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</si>
  <si>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</si>
  <si>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</si>
  <si>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</si>
  <si>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</si>
  <si>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</si>
  <si>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</si>
  <si>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</si>
  <si>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</si>
  <si>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</si>
  <si>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</si>
  <si>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</si>
  <si>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</si>
  <si>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</si>
  <si>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</si>
  <si>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</si>
  <si>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</si>
  <si>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</si>
  <si>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</si>
  <si>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</si>
  <si>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</si>
  <si>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</si>
  <si>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</si>
  <si>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</si>
  <si>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</si>
  <si>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</si>
  <si>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</si>
  <si>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</si>
  <si>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</si>
  <si>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</si>
  <si>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</si>
  <si>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</si>
  <si>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</si>
  <si>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</si>
  <si>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</si>
  <si>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</si>
  <si>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</si>
  <si>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</si>
  <si>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</si>
  <si>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</si>
  <si>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</si>
  <si>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</si>
  <si>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</si>
  <si>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</si>
  <si>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</si>
  <si>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</si>
  <si>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</si>
  <si>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</si>
  <si>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</si>
  <si>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</si>
  <si>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</si>
  <si>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</si>
  <si>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</si>
  <si>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</si>
  <si>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</si>
  <si>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</si>
  <si>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</si>
  <si>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</si>
  <si>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</si>
  <si>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</si>
  <si>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</si>
  <si>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</si>
  <si>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</si>
  <si>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</si>
  <si>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</si>
  <si>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</si>
  <si>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</si>
  <si>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</si>
  <si>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</si>
  <si>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</si>
  <si>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</si>
  <si>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</si>
  <si>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</si>
  <si>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</si>
  <si>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</si>
  <si>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</si>
  <si>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</si>
  <si>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</si>
  <si>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</si>
  <si>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</si>
  <si>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</si>
  <si>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</si>
  <si>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</si>
  <si>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</si>
  <si>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</si>
  <si>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</si>
  <si>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</si>
  <si>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</si>
  <si>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</si>
  <si>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</si>
  <si>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</si>
  <si>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</si>
  <si>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</si>
  <si>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</si>
  <si>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</si>
  <si>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</si>
  <si>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</si>
  <si>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</si>
  <si>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</si>
  <si>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</si>
  <si>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</si>
  <si>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</si>
  <si>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</si>
  <si>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</si>
  <si>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</si>
  <si>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</si>
  <si>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</si>
  <si>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</si>
  <si>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</si>
  <si>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</si>
  <si>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</si>
  <si>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</si>
  <si>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</si>
  <si>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</si>
  <si>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</si>
  <si>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</si>
  <si>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</si>
  <si>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</si>
  <si>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</si>
  <si>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</si>
  <si>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</si>
  <si>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</si>
  <si>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</si>
  <si>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</si>
  <si>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</si>
  <si>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</si>
  <si>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</si>
  <si>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</si>
  <si>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</si>
  <si>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</si>
  <si>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</si>
  <si>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</si>
  <si>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</si>
  <si>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</si>
  <si>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</si>
  <si>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</si>
  <si>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</si>
  <si>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</si>
  <si>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</si>
  <si>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</si>
  <si>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</si>
  <si>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</si>
  <si>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</si>
  <si>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</si>
  <si>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</si>
  <si>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</si>
  <si>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</si>
  <si>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</si>
  <si>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</si>
  <si>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</si>
  <si>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</si>
  <si>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</si>
  <si>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</si>
  <si>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</si>
  <si>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</si>
  <si>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</si>
  <si>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</si>
  <si>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</si>
  <si>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</si>
  <si>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</si>
  <si>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</si>
  <si>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</si>
  <si>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</si>
  <si>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</si>
  <si>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</si>
  <si>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</si>
  <si>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</si>
  <si>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</si>
  <si>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</si>
  <si>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</si>
  <si>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</si>
  <si>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</si>
  <si>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</si>
  <si>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</si>
  <si>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</si>
  <si>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</si>
  <si>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</si>
  <si>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</si>
  <si>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</si>
  <si>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</si>
  <si>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</si>
  <si>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</si>
  <si>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</si>
  <si>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</si>
  <si>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</si>
  <si>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</si>
  <si>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</si>
  <si>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</si>
  <si>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</si>
  <si>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</si>
  <si>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</si>
  <si>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</si>
  <si>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</si>
  <si>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</si>
  <si>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</si>
  <si>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</si>
  <si>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</si>
  <si>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</si>
  <si>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</si>
  <si>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</si>
  <si>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</si>
  <si>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</si>
  <si>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</si>
  <si>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</si>
  <si>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</si>
  <si>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</si>
  <si>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</si>
  <si>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</si>
  <si>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</si>
  <si>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</si>
  <si>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</si>
  <si>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</si>
  <si>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</si>
  <si>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</si>
  <si>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</si>
  <si>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</si>
  <si>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</si>
  <si>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</si>
  <si>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</si>
  <si>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</si>
  <si>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</si>
  <si>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</si>
  <si>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</si>
  <si>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</si>
  <si>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</si>
  <si>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</si>
  <si>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</si>
  <si>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</si>
  <si>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</si>
  <si>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</si>
  <si>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</si>
  <si>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</si>
  <si>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</si>
  <si>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</si>
  <si>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</si>
  <si>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</si>
  <si>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</si>
  <si>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</si>
  <si>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</si>
  <si>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</si>
  <si>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</si>
  <si>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</si>
  <si>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</si>
  <si>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</si>
  <si>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</si>
  <si>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</si>
  <si>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</si>
  <si>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</si>
  <si>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</si>
  <si>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</si>
  <si>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</si>
  <si>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</si>
  <si>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</si>
  <si>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</si>
  <si>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</si>
  <si>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</si>
  <si>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</si>
  <si>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</si>
  <si>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</si>
  <si>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</si>
  <si>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</si>
  <si>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</si>
  <si>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</si>
  <si>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</si>
  <si>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</si>
  <si>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</si>
  <si>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</si>
  <si>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</si>
  <si>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</si>
  <si>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</si>
  <si>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</si>
  <si>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</si>
  <si>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</si>
  <si>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</si>
  <si>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</si>
  <si>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</si>
  <si>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</si>
  <si>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</si>
  <si>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</si>
  <si>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</si>
  <si>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</si>
  <si>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</si>
  <si>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</si>
  <si>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</si>
  <si>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</si>
  <si>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</si>
  <si>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</si>
  <si>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</si>
  <si>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</si>
  <si>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</si>
  <si>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</si>
  <si>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</si>
  <si>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</si>
  <si>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</si>
  <si>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</si>
  <si>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</si>
  <si>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</si>
  <si>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</si>
  <si>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</si>
  <si>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</si>
  <si>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</si>
  <si>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</si>
  <si>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</si>
  <si>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</si>
  <si>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</si>
  <si>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</si>
  <si>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</si>
  <si>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</si>
  <si>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</si>
  <si>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</si>
  <si>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</si>
  <si>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</si>
  <si>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</si>
  <si>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</si>
  <si>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</si>
  <si>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</si>
  <si>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</si>
  <si>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</si>
  <si>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</si>
  <si>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</si>
  <si>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</si>
  <si>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</si>
  <si>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</si>
  <si>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</si>
  <si>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</si>
  <si>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</si>
  <si>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</si>
  <si>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</si>
  <si>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</si>
  <si>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</si>
  <si>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</si>
  <si>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</si>
  <si>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</si>
  <si>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</si>
  <si>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</si>
  <si>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</si>
  <si>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</si>
  <si>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</si>
  <si>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</si>
  <si>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</si>
  <si>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</si>
  <si>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</si>
  <si>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</si>
  <si>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</si>
  <si>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</si>
  <si>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</si>
  <si>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</si>
  <si>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</si>
  <si>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</si>
  <si>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</si>
  <si>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</si>
  <si>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</si>
  <si>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</si>
  <si>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</si>
  <si>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</si>
  <si>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</si>
  <si>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</si>
  <si>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</si>
  <si>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</si>
  <si>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</si>
  <si>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</si>
  <si>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</si>
  <si>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</si>
  <si>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</si>
  <si>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</si>
  <si>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</si>
  <si>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</si>
  <si>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</si>
  <si>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</si>
  <si>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</si>
  <si>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</si>
  <si>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</si>
  <si>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</si>
  <si>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</si>
  <si>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</si>
  <si>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</si>
  <si>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</si>
  <si>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</si>
  <si>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</si>
  <si>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</si>
  <si>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</si>
  <si>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</si>
  <si>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</si>
  <si>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</si>
  <si>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</si>
  <si>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</si>
  <si>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</si>
  <si>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</si>
  <si>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</si>
  <si>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</si>
  <si>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</si>
  <si>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</si>
  <si>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</si>
  <si>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</si>
  <si>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</si>
  <si>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</si>
  <si>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</si>
  <si>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</si>
  <si>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</si>
  <si>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</si>
  <si>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</si>
  <si>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</si>
  <si>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</si>
  <si>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</si>
  <si>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</si>
  <si>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</si>
  <si>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</si>
  <si>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</si>
  <si>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</si>
  <si>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</si>
  <si>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</si>
  <si>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</si>
  <si>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</si>
  <si>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</si>
  <si>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</si>
  <si>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</si>
  <si>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</si>
  <si>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</si>
  <si>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</si>
  <si>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</si>
  <si>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</si>
  <si>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</si>
  <si>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</si>
  <si>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</si>
  <si>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</si>
  <si>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</si>
  <si>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</si>
  <si>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</si>
  <si>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</si>
  <si>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</si>
  <si>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</si>
  <si>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</si>
  <si>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</si>
  <si>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</si>
  <si>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</si>
  <si>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</si>
  <si>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</si>
  <si>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</si>
  <si>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</si>
  <si>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</si>
  <si>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</si>
  <si>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</si>
  <si>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</si>
  <si>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</si>
  <si>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</si>
  <si>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</si>
  <si>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</si>
  <si>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</si>
  <si>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</si>
  <si>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</si>
  <si>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</si>
  <si>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</si>
  <si>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</si>
  <si>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</si>
  <si>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</si>
  <si>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</si>
  <si>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</si>
  <si>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</si>
  <si>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</si>
  <si>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</si>
  <si>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</si>
  <si>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</si>
  <si>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</si>
  <si>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</si>
  <si>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</si>
  <si>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</si>
  <si>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</si>
  <si>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</si>
  <si>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</si>
  <si>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</si>
  <si>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</si>
  <si>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</si>
  <si>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</si>
  <si>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</si>
  <si>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</si>
  <si>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</si>
  <si>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</si>
  <si>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</si>
  <si>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</si>
  <si>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</si>
  <si>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</si>
  <si>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</si>
  <si>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</si>
  <si>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</si>
  <si>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</si>
  <si>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</si>
  <si>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</si>
  <si>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</si>
  <si>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</si>
  <si>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</si>
  <si>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</si>
  <si>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</si>
  <si>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</si>
  <si>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</si>
  <si>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</si>
  <si>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</si>
  <si>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</si>
  <si>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</si>
  <si>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</si>
  <si>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</si>
  <si>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</si>
  <si>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</si>
  <si>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</si>
  <si>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</si>
  <si>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</si>
  <si>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</si>
  <si>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</si>
  <si>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</si>
  <si>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</si>
  <si>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</si>
  <si>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</si>
  <si>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</si>
  <si>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</si>
  <si>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</si>
  <si>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</si>
  <si>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</si>
  <si>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</si>
  <si>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</si>
  <si>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</si>
  <si>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</si>
  <si>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</si>
  <si>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</si>
  <si>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</si>
  <si>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</si>
  <si>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</si>
  <si>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</si>
  <si>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</si>
  <si>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</si>
  <si>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</si>
  <si>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</si>
  <si>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</si>
  <si>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</si>
  <si>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</si>
  <si>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</si>
  <si>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</si>
  <si>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</si>
  <si>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</si>
  <si>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</si>
  <si>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</si>
  <si>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</si>
  <si>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</si>
  <si>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</si>
  <si>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</si>
  <si>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</si>
  <si>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</si>
  <si>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</si>
  <si>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</si>
  <si>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</si>
  <si>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</si>
  <si>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</si>
  <si>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</si>
  <si>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</si>
  <si>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</si>
  <si>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</si>
  <si>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</si>
  <si>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</si>
  <si>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</si>
  <si>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</si>
  <si>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</si>
  <si>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</si>
  <si>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</si>
  <si>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</si>
  <si>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</si>
  <si>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</si>
  <si>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</si>
  <si>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</si>
  <si>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</si>
  <si>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</si>
  <si>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</si>
  <si>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</si>
  <si>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</si>
  <si>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</si>
  <si>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</si>
  <si>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</si>
  <si>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</si>
  <si>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</si>
  <si>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</si>
  <si>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</si>
  <si>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</si>
  <si>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</si>
  <si>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</si>
  <si>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</si>
  <si>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</si>
  <si>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</si>
  <si>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</si>
  <si>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</si>
  <si>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</si>
  <si>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</si>
  <si>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</si>
  <si>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</si>
  <si>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</si>
  <si>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</si>
  <si>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</si>
  <si>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</si>
  <si>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</si>
  <si>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</si>
  <si>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</si>
  <si>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</si>
  <si>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</si>
  <si>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</si>
  <si>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</si>
  <si>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</si>
  <si>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</si>
  <si>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</si>
  <si>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</si>
  <si>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</si>
  <si>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</si>
  <si>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</si>
  <si>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</si>
  <si>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</si>
  <si>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</si>
  <si>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</si>
  <si>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</si>
  <si>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</si>
  <si>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</si>
  <si>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</si>
  <si>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</si>
  <si>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</si>
  <si>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</si>
  <si>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</si>
  <si>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</si>
  <si>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</si>
  <si>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</si>
  <si>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</si>
  <si>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</si>
  <si>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</si>
  <si>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</si>
  <si>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</si>
  <si>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</si>
  <si>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</si>
  <si>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</si>
  <si>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</si>
  <si>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</si>
  <si>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</si>
  <si>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</si>
  <si>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</si>
  <si>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</si>
  <si>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</si>
  <si>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</si>
  <si>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</si>
  <si>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</si>
  <si>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</si>
  <si>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</si>
  <si>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</si>
  <si>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</si>
  <si>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</si>
  <si>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</si>
  <si>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</si>
  <si>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</si>
  <si>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</si>
  <si>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</si>
  <si>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</si>
  <si>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</si>
  <si>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</si>
  <si>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</si>
  <si>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</si>
  <si>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</si>
  <si>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</si>
  <si>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</si>
  <si>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</si>
  <si>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</si>
  <si>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</si>
  <si>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</si>
  <si>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</si>
  <si>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</si>
  <si>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</si>
  <si>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</si>
  <si>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</si>
  <si>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</si>
  <si>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</si>
  <si>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</si>
  <si>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</si>
  <si>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</si>
  <si>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</si>
  <si>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</si>
  <si>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</si>
  <si>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</si>
  <si>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</si>
  <si>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</si>
  <si>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</si>
  <si>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</si>
  <si>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</si>
  <si>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</si>
  <si>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</si>
  <si>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</si>
  <si>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</si>
  <si>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</si>
  <si>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</si>
  <si>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</si>
  <si>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</si>
  <si>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</si>
  <si>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</si>
  <si>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</si>
  <si>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</si>
  <si>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</si>
  <si>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</si>
  <si>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</si>
  <si>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</si>
  <si>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</si>
  <si>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</si>
  <si>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</si>
  <si>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</si>
  <si>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</si>
  <si>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</si>
  <si>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</si>
  <si>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</si>
  <si>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</si>
  <si>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</si>
  <si>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</si>
  <si>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</si>
  <si>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</si>
  <si>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</si>
  <si>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</si>
  <si>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</si>
  <si>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</si>
  <si>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</si>
  <si>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</si>
  <si>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</si>
  <si>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</si>
  <si>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</si>
  <si>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</si>
  <si>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</si>
  <si>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</si>
  <si>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</si>
  <si>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</si>
  <si>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</si>
  <si>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</si>
  <si>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</si>
  <si>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</si>
  <si>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</si>
  <si>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</si>
  <si>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</si>
  <si>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</si>
  <si>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</si>
  <si>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</si>
  <si>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</si>
  <si>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</si>
  <si>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</si>
  <si>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</si>
  <si>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</si>
  <si>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</si>
  <si>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</si>
  <si>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</si>
  <si>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</si>
  <si>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</si>
  <si>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</si>
  <si>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</si>
  <si>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</si>
  <si>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</si>
  <si>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</si>
  <si>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</si>
  <si>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</si>
  <si>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</si>
  <si>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</si>
  <si>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</si>
  <si>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</si>
  <si>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</si>
  <si>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</si>
  <si>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</si>
  <si>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</si>
  <si>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</si>
  <si>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</si>
  <si>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</si>
  <si>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</si>
  <si>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</si>
  <si>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</si>
  <si>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</si>
  <si>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</si>
  <si>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</si>
  <si>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</si>
  <si>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</si>
  <si>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</si>
  <si>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</si>
  <si>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</si>
  <si>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</si>
  <si>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</si>
  <si>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</si>
  <si>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</si>
  <si>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</si>
  <si>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</si>
  <si>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</si>
  <si>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</si>
  <si>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</si>
  <si>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</si>
  <si>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</si>
  <si>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</si>
  <si>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</si>
  <si>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</si>
  <si>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</si>
  <si>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</si>
  <si>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</si>
  <si>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</si>
  <si>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</si>
  <si>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</si>
  <si>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</si>
  <si>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</si>
  <si>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</si>
  <si>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</si>
  <si>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</si>
  <si>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</si>
  <si>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</si>
  <si>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</si>
  <si>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</si>
  <si>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</si>
  <si>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</si>
  <si>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</si>
  <si>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</si>
  <si>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</si>
  <si>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</si>
  <si>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</si>
  <si>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</si>
  <si>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</si>
  <si>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</si>
  <si>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</si>
  <si>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</si>
  <si>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</si>
  <si>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</si>
  <si>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</si>
  <si>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</si>
  <si>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</si>
  <si>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</si>
  <si>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</si>
  <si>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</si>
  <si>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</si>
  <si>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</si>
  <si>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</si>
  <si>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</si>
  <si>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</si>
  <si>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</si>
  <si>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</si>
  <si>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</si>
  <si>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</si>
  <si>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</si>
  <si>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</si>
  <si>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</si>
  <si>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</si>
  <si>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</si>
  <si>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</si>
  <si>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</si>
  <si>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</si>
  <si>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</si>
  <si>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</si>
  <si>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</si>
  <si>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</si>
  <si>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</si>
  <si>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</si>
  <si>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</si>
  <si>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</si>
  <si>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</si>
  <si>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</si>
  <si>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</si>
  <si>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</si>
  <si>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</si>
  <si>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</si>
  <si>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</si>
  <si>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</si>
  <si>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</si>
  <si>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</si>
  <si>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</si>
  <si>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</si>
  <si>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</si>
  <si>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</si>
  <si>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</si>
  <si>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</si>
  <si>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</si>
  <si>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</si>
  <si>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</si>
  <si>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</si>
  <si>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</si>
  <si>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</si>
  <si>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</si>
  <si>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</si>
  <si>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</si>
  <si>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</si>
  <si>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</si>
  <si>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</si>
  <si>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</si>
  <si>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</si>
  <si>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</si>
  <si>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</si>
  <si>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</si>
  <si>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</si>
  <si>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</si>
  <si>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</si>
  <si>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</si>
  <si>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</si>
  <si>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</si>
  <si>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</si>
  <si>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</si>
  <si>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</si>
  <si>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</si>
  <si>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</si>
  <si>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</si>
  <si>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</si>
  <si>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</si>
  <si>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</si>
  <si>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</si>
  <si>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</si>
  <si>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</si>
  <si>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</si>
  <si>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</si>
  <si>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</si>
  <si>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</si>
  <si>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</si>
  <si>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</si>
  <si>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</si>
  <si>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</si>
  <si>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</si>
  <si>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</si>
  <si>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</si>
  <si>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</si>
  <si>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</si>
  <si>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</si>
  <si>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</si>
  <si>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</si>
  <si>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</si>
  <si>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</si>
  <si>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</si>
  <si>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</si>
  <si>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</si>
  <si>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</si>
  <si>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</si>
  <si>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</si>
  <si>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</si>
  <si>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</si>
  <si>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</si>
  <si>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</si>
  <si>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</si>
  <si>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</si>
  <si>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</si>
  <si>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</si>
  <si>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</si>
  <si>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</si>
  <si>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</si>
  <si>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</si>
  <si>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</si>
  <si>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</si>
  <si>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</si>
  <si>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</si>
  <si>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</si>
  <si>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</si>
  <si>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</si>
  <si>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</si>
  <si>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</si>
  <si>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</si>
  <si>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</si>
  <si>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</si>
  <si>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</si>
  <si>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</si>
  <si>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</si>
  <si>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</si>
  <si>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</si>
  <si>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</si>
  <si>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</si>
  <si>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</si>
  <si>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</si>
  <si>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</si>
  <si>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</si>
  <si>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</si>
  <si>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</si>
  <si>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</si>
  <si>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</si>
  <si>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</si>
  <si>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</si>
  <si>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</si>
  <si>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</si>
  <si>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</si>
  <si>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</si>
  <si>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</si>
  <si>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</si>
  <si>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</si>
  <si>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</si>
  <si>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</si>
  <si>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</si>
  <si>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</si>
  <si>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</si>
  <si>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</si>
  <si>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</si>
  <si>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</si>
  <si>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</si>
  <si>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</si>
  <si>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</si>
  <si>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</si>
  <si>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</si>
  <si>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</si>
  <si>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</si>
  <si>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</si>
  <si>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</si>
  <si>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</si>
  <si>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</si>
  <si>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</si>
  <si>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</si>
  <si>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</si>
  <si>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</si>
  <si>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</si>
  <si>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</si>
  <si>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</si>
  <si>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</si>
  <si>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</si>
  <si>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</si>
  <si>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</si>
  <si>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</si>
  <si>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</si>
  <si>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</si>
  <si>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</si>
  <si>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</si>
  <si>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</si>
  <si>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</si>
  <si>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</si>
  <si>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</si>
  <si>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</si>
  <si>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</si>
  <si>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</si>
  <si>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</si>
  <si>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</si>
  <si>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</si>
  <si>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</si>
  <si>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</si>
  <si>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</si>
  <si>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</si>
  <si>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</si>
  <si>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</si>
  <si>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</si>
  <si>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</si>
  <si>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</si>
  <si>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</si>
  <si>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</si>
  <si>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</si>
  <si>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</si>
  <si>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</si>
  <si>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</si>
  <si>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</si>
  <si>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</si>
  <si>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</si>
  <si>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</si>
  <si>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</si>
  <si>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</si>
  <si>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</si>
  <si>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</si>
  <si>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</si>
  <si>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</si>
  <si>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</si>
  <si>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</si>
  <si>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</si>
  <si>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</si>
  <si>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</si>
  <si>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</si>
  <si>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</si>
  <si>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</si>
  <si>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</si>
  <si>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</si>
  <si>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</si>
  <si>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</si>
  <si>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</si>
  <si>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</si>
  <si>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</si>
  <si>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</si>
  <si>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</si>
  <si>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</si>
  <si>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</si>
  <si>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</si>
  <si>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</si>
  <si>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</si>
  <si>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</si>
  <si>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</si>
  <si>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</si>
  <si>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</si>
  <si>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</si>
  <si>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</si>
  <si>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</si>
  <si>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</si>
  <si>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</si>
  <si>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</si>
  <si>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</si>
  <si>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</si>
  <si>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</si>
  <si>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</si>
  <si>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</si>
  <si>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</si>
  <si>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</si>
  <si>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</si>
  <si>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</si>
  <si>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</si>
  <si>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</si>
  <si>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</si>
  <si>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</si>
  <si>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</si>
  <si>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</si>
  <si>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</si>
  <si>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</si>
  <si>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</si>
  <si>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</si>
  <si>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</si>
  <si>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</si>
  <si>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</si>
  <si>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</si>
  <si>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</si>
  <si>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</si>
  <si>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</si>
  <si>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</si>
  <si>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</si>
  <si>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</si>
  <si>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</si>
  <si>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</si>
  <si>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</si>
  <si>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</si>
  <si>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</si>
  <si>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</si>
  <si>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</si>
  <si>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</si>
  <si>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</si>
  <si>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</si>
  <si>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</si>
  <si>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</si>
  <si>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</si>
  <si>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</si>
  <si>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</si>
  <si>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</si>
  <si>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</si>
  <si>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</si>
  <si>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</si>
  <si>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</si>
  <si>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</si>
  <si>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</si>
  <si>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</si>
  <si>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</si>
  <si>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</si>
  <si>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</si>
  <si>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</si>
  <si>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</si>
  <si>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</si>
  <si>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</si>
  <si>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</si>
  <si>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</si>
  <si>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</si>
  <si>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</si>
  <si>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</si>
  <si>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</si>
  <si>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</si>
  <si>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</si>
  <si>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</si>
  <si>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</si>
  <si>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</si>
  <si>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</si>
  <si>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</si>
  <si>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</si>
  <si>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</si>
  <si>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</si>
  <si>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</si>
  <si>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</si>
  <si>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</si>
  <si>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</si>
  <si>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</si>
  <si>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</si>
  <si>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</si>
  <si>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</si>
  <si>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</si>
  <si>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</si>
  <si>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</si>
  <si>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</si>
  <si>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</si>
  <si>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</si>
  <si>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</si>
  <si>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</si>
  <si>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</si>
  <si>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</si>
  <si>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</si>
  <si>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</si>
  <si>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</si>
  <si>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</si>
  <si>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</si>
  <si>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</si>
  <si>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</si>
  <si>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</si>
  <si>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</si>
  <si>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</si>
  <si>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</si>
  <si>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</si>
  <si>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</si>
  <si>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</si>
  <si>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</si>
  <si>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</si>
  <si>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</si>
  <si>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</si>
  <si>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</si>
  <si>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</si>
  <si>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</si>
  <si>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</si>
  <si>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</si>
  <si>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</si>
  <si>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</si>
  <si>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</si>
  <si>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</si>
  <si>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</si>
  <si>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</si>
  <si>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</si>
  <si>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</si>
  <si>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</si>
  <si>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</si>
  <si>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</si>
  <si>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</si>
  <si>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</si>
  <si>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</si>
  <si>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</si>
  <si>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</si>
  <si>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</si>
  <si>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</si>
  <si>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</si>
  <si>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</si>
  <si>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</si>
  <si>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</si>
  <si>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</si>
  <si>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</si>
  <si>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</si>
  <si>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</si>
  <si>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</si>
  <si>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</si>
  <si>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</si>
  <si>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</si>
  <si>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</si>
  <si>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</si>
  <si>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</si>
  <si>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</si>
  <si>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</si>
  <si>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</si>
  <si>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</si>
  <si>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</si>
  <si>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</si>
  <si>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</si>
  <si>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</si>
  <si>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</si>
  <si>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</si>
  <si>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</si>
  <si>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</si>
  <si>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</si>
  <si>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</si>
  <si>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</si>
  <si>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</si>
  <si>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</si>
  <si>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</si>
  <si>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</si>
  <si>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</si>
  <si>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</si>
  <si>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</si>
  <si>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</si>
  <si>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</si>
  <si>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</si>
  <si>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</si>
  <si>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</si>
  <si>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</si>
  <si>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</si>
  <si>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</si>
  <si>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</si>
  <si>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</si>
  <si>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</si>
  <si>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</si>
  <si>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</si>
  <si>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</si>
  <si>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</si>
  <si>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</si>
  <si>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</si>
  <si>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</si>
  <si>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</si>
  <si>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</si>
  <si>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</si>
  <si>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</si>
  <si>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</si>
  <si>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</si>
  <si>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</si>
  <si>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</si>
  <si>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</si>
  <si>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</si>
  <si>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</si>
  <si>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</si>
  <si>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</si>
  <si>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</si>
  <si>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</si>
  <si>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</si>
  <si>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</si>
  <si>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</si>
  <si>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</si>
  <si>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</si>
  <si>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</si>
  <si>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</si>
  <si>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</si>
  <si>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</si>
  <si>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</si>
  <si>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</si>
  <si>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</si>
  <si>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</si>
  <si>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</si>
  <si>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</si>
  <si>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</si>
  <si>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</si>
  <si>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</si>
  <si>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</si>
  <si>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</si>
  <si>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</si>
  <si>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</si>
  <si>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</si>
  <si>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</si>
  <si>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</si>
  <si>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</si>
  <si>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</si>
  <si>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</si>
  <si>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</si>
  <si>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</si>
  <si>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</si>
  <si>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</si>
  <si>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</si>
  <si>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</si>
  <si>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</si>
  <si>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</si>
  <si>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</si>
  <si>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</si>
  <si>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</si>
  <si>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</si>
  <si>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</si>
  <si>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</si>
  <si>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</si>
  <si>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</si>
  <si>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</si>
  <si>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</si>
  <si>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</si>
  <si>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</si>
  <si>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</si>
  <si>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</si>
  <si>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</si>
  <si>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</si>
  <si>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</si>
  <si>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</si>
  <si>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</si>
  <si>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</si>
  <si>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</si>
  <si>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</si>
  <si>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</si>
  <si>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</si>
  <si>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</si>
  <si>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</si>
  <si>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</si>
  <si>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</si>
  <si>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</si>
  <si>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</si>
  <si>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</si>
  <si>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</si>
  <si>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</si>
  <si>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</si>
  <si>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</si>
  <si>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</si>
  <si>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</si>
  <si>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</si>
  <si>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</si>
  <si>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</si>
  <si>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</si>
  <si>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</si>
  <si>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</si>
  <si>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</si>
  <si>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</si>
  <si>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</si>
  <si>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</si>
  <si>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</si>
  <si>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</si>
  <si>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</si>
  <si>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</si>
  <si>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</si>
  <si>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</si>
  <si>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</si>
  <si>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</si>
  <si>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</si>
  <si>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</si>
  <si>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</si>
  <si>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</si>
  <si>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</si>
  <si>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</si>
  <si>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</si>
  <si>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</si>
  <si>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</si>
  <si>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</si>
  <si>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</si>
  <si>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</si>
  <si>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</si>
  <si>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</si>
  <si>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</si>
  <si>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</si>
  <si>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</si>
  <si>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</si>
  <si>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</si>
  <si>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</si>
  <si>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</si>
  <si>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</si>
  <si>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</si>
  <si>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</si>
  <si>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</si>
  <si>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</si>
  <si>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</si>
  <si>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</si>
  <si>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</si>
  <si>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</si>
  <si>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</si>
  <si>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</si>
  <si>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</si>
  <si>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</si>
  <si>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</si>
  <si>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</si>
  <si>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</si>
  <si>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</si>
  <si>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</si>
  <si>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</si>
  <si>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</si>
  <si>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</si>
  <si>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</si>
  <si>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</si>
  <si>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</si>
  <si>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</si>
  <si>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</si>
  <si>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</si>
  <si>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</si>
  <si>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</si>
  <si>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</si>
  <si>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</si>
  <si>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</si>
  <si>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</si>
  <si>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</si>
  <si>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</si>
  <si>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</si>
  <si>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</si>
  <si>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</si>
  <si>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</si>
  <si>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</si>
  <si>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</si>
  <si>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</si>
  <si>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</si>
  <si>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</si>
  <si>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</si>
  <si>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</si>
  <si>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</si>
  <si>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</si>
  <si>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</si>
  <si>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</si>
  <si>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</si>
  <si>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</si>
  <si>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</si>
  <si>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</si>
  <si>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</si>
  <si>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</si>
  <si>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</si>
  <si>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</si>
  <si>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</si>
  <si>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</si>
  <si>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</si>
  <si>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</si>
  <si>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</si>
  <si>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</si>
  <si>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</si>
  <si>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</si>
  <si>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</si>
  <si>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</si>
  <si>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</si>
  <si>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</si>
  <si>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</si>
  <si>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</si>
  <si>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</si>
  <si>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</si>
  <si>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</si>
  <si>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</si>
  <si>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</si>
  <si>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</si>
  <si>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</si>
  <si>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</si>
  <si>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</si>
  <si>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</si>
  <si>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</si>
  <si>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</si>
  <si>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</si>
  <si>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</si>
  <si>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</si>
  <si>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</si>
  <si>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</si>
  <si>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</si>
  <si>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</si>
  <si>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</si>
  <si>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</si>
  <si>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</si>
  <si>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</si>
  <si>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</si>
  <si>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</si>
  <si>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</si>
  <si>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</si>
  <si>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</si>
  <si>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</si>
  <si>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</si>
  <si>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</si>
  <si>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</si>
  <si>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</si>
  <si>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</si>
  <si>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</si>
  <si>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</si>
  <si>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</si>
  <si>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</si>
  <si>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</si>
  <si>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</si>
  <si>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</si>
  <si>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</si>
  <si>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</si>
  <si>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</si>
  <si>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</si>
  <si>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</si>
  <si>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</si>
  <si>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</si>
  <si>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</si>
  <si>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</si>
  <si>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</si>
  <si>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</si>
  <si>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</si>
  <si>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</si>
  <si>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</si>
  <si>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</si>
  <si>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</si>
  <si>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</si>
  <si>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</si>
  <si>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</si>
  <si>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</si>
  <si>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</si>
  <si>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</si>
  <si>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</si>
  <si>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</si>
  <si>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</si>
  <si>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</si>
  <si>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</si>
  <si>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</si>
  <si>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</si>
  <si>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</si>
  <si>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</si>
  <si>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</si>
  <si>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</si>
  <si>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</si>
  <si>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</si>
  <si>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</si>
  <si>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</si>
  <si>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</si>
  <si>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</si>
  <si>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</si>
  <si>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</si>
  <si>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</si>
  <si>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</si>
  <si>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</si>
  <si>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</si>
  <si>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</si>
  <si>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</si>
  <si>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</si>
  <si>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</si>
  <si>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</si>
  <si>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</si>
  <si>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</si>
  <si>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</si>
  <si>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</si>
  <si>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</si>
  <si>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</si>
  <si>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</si>
  <si>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</si>
  <si>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</si>
  <si>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</si>
  <si>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</si>
  <si>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</si>
  <si>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</si>
  <si>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</si>
  <si>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</si>
  <si>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</si>
  <si>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</si>
  <si>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</si>
  <si>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</si>
  <si>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</si>
  <si>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</si>
  <si>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</si>
  <si>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</si>
  <si>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</si>
  <si>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</si>
  <si>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</si>
  <si>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</si>
  <si>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</si>
  <si>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</si>
  <si>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</si>
  <si>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</si>
  <si>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</si>
  <si>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</si>
  <si>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</si>
  <si>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</si>
  <si>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</si>
  <si>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</si>
  <si>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</si>
  <si>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</si>
  <si>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</si>
  <si>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</si>
  <si>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</si>
  <si>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</si>
  <si>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</si>
  <si>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</si>
  <si>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</si>
  <si>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</si>
  <si>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</si>
  <si>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</si>
  <si>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</si>
  <si>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</si>
  <si>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</si>
  <si>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</si>
  <si>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</si>
  <si>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</si>
  <si>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</si>
  <si>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</si>
  <si>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</si>
  <si>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</si>
  <si>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</si>
  <si>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</si>
  <si>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</si>
  <si>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</si>
  <si>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</si>
  <si>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</si>
  <si>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</si>
  <si>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</si>
  <si>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</si>
  <si>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</si>
  <si>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</si>
  <si>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</si>
  <si>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</si>
  <si>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</si>
  <si>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</si>
  <si>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</si>
  <si>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</si>
  <si>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</si>
  <si>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</si>
  <si>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</si>
  <si>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</si>
  <si>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</si>
  <si>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</si>
  <si>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</si>
  <si>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</si>
  <si>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</si>
  <si>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</si>
  <si>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</si>
  <si>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</si>
  <si>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</si>
  <si>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</si>
  <si>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</si>
  <si>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</si>
  <si>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</si>
  <si>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</si>
  <si>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</si>
  <si>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</si>
  <si>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</si>
  <si>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</si>
  <si>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</si>
  <si>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</si>
  <si>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</si>
  <si>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</si>
  <si>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</si>
  <si>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</si>
  <si>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</si>
  <si>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</si>
  <si>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</si>
  <si>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</si>
  <si>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</si>
  <si>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</si>
  <si>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</si>
  <si>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</si>
  <si>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</si>
  <si>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</si>
  <si>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</si>
  <si>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</si>
  <si>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</si>
  <si>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</si>
  <si>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</si>
  <si>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</si>
  <si>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</si>
  <si>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</si>
  <si>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</si>
  <si>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</si>
  <si>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</si>
  <si>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</si>
  <si>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</si>
  <si>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</si>
  <si>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</si>
  <si>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</si>
  <si>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</si>
  <si>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</si>
  <si>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</si>
  <si>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</si>
  <si>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</si>
  <si>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</si>
  <si>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</si>
  <si>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</si>
  <si>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</si>
  <si>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</si>
  <si>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</si>
  <si>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</si>
  <si>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</si>
  <si>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</si>
  <si>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</si>
  <si>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</si>
  <si>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</si>
  <si>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</si>
  <si>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</si>
  <si>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</si>
  <si>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</si>
  <si>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</si>
  <si>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</si>
  <si>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</si>
  <si>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</si>
  <si>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</si>
  <si>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</si>
  <si>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</si>
  <si>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</si>
  <si>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</si>
  <si>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</si>
  <si>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</si>
  <si>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</si>
  <si>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</si>
  <si>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</si>
  <si>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</si>
  <si>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</si>
  <si>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</si>
  <si>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</si>
  <si>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</si>
  <si>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</si>
  <si>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</si>
  <si>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</si>
  <si>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</si>
  <si>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</si>
  <si>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</si>
  <si>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</si>
  <si>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</si>
  <si>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</si>
  <si>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</si>
  <si>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</si>
  <si>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</si>
  <si>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</si>
  <si>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</si>
  <si>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</si>
  <si>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</si>
  <si>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</si>
  <si>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</si>
  <si>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</si>
  <si>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</si>
  <si>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</si>
  <si>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</si>
  <si>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</si>
  <si>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</si>
  <si>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</si>
  <si>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</si>
  <si>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</si>
  <si>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</si>
  <si>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</si>
  <si>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</si>
  <si>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</si>
  <si>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</si>
  <si>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</si>
  <si>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</si>
  <si>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</si>
  <si>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</si>
  <si>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</si>
  <si>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</si>
  <si>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</si>
  <si>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</si>
  <si>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</si>
  <si>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</si>
  <si>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</si>
  <si>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</si>
  <si>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</si>
  <si>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</si>
  <si>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</si>
  <si>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</si>
  <si>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</si>
  <si>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</si>
  <si>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</si>
  <si>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</si>
  <si>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</si>
  <si>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</si>
  <si>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</si>
  <si>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</si>
  <si>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</si>
  <si>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</si>
  <si>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</si>
  <si>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</si>
  <si>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</si>
  <si>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</si>
  <si>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</si>
  <si>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</si>
  <si>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</si>
  <si>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</si>
  <si>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</si>
  <si>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</si>
  <si>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</si>
  <si>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</si>
  <si>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</si>
  <si>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</si>
  <si>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</si>
  <si>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</si>
  <si>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</si>
  <si>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</si>
  <si>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</si>
  <si>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</si>
  <si>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</si>
  <si>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</si>
  <si>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</si>
  <si>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</si>
  <si>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</si>
  <si>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</si>
  <si>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</si>
  <si>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</si>
  <si>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</si>
  <si>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</si>
  <si>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</si>
  <si>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</si>
  <si>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</si>
  <si>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</si>
  <si>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</si>
  <si>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</si>
  <si>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</si>
  <si>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</si>
  <si>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</si>
  <si>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</si>
  <si>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</si>
  <si>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</si>
  <si>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</si>
  <si>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</si>
  <si>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</si>
  <si>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</si>
  <si>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</si>
  <si>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</si>
  <si>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</si>
  <si>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</si>
  <si>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</si>
  <si>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</si>
  <si>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</si>
  <si>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</si>
  <si>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</si>
  <si>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</si>
  <si>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</si>
  <si>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</si>
  <si>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</si>
  <si>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</si>
  <si>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</si>
  <si>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</si>
  <si>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</si>
  <si>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</si>
  <si>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</si>
  <si>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</si>
  <si>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</si>
  <si>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</si>
  <si>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</si>
  <si>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</si>
  <si>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</si>
  <si>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</si>
  <si>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</si>
  <si>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</si>
  <si>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</si>
  <si>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</si>
  <si>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</si>
  <si>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</si>
  <si>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</si>
  <si>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</si>
  <si>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</si>
  <si>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</si>
  <si>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</si>
  <si>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</si>
  <si>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</si>
  <si>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</si>
  <si>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</si>
  <si>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</si>
  <si>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</si>
  <si>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</si>
  <si>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</si>
  <si>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</si>
  <si>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</si>
  <si>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</si>
  <si>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</si>
  <si>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</si>
  <si>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</si>
  <si>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</si>
  <si>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</si>
  <si>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</si>
  <si>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</si>
  <si>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</si>
  <si>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</si>
  <si>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</si>
  <si>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</si>
  <si>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</si>
  <si>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</si>
  <si>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</si>
  <si>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</si>
  <si>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</si>
  <si>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</si>
  <si>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</si>
  <si>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</si>
  <si>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</si>
  <si>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</si>
  <si>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</si>
  <si>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</si>
  <si>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</si>
  <si>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</si>
  <si>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</si>
  <si>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</si>
  <si>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</si>
  <si>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</si>
  <si>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</si>
  <si>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</si>
  <si>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</si>
  <si>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</si>
  <si>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</si>
  <si>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</si>
  <si>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</si>
  <si>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</si>
  <si>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</si>
  <si>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</si>
  <si>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</si>
  <si>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</si>
  <si>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</si>
  <si>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</si>
  <si>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</si>
  <si>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</si>
  <si>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</si>
  <si>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</si>
  <si>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</si>
  <si>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</si>
  <si>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</si>
  <si>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</si>
  <si>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</si>
  <si>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</si>
  <si>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</si>
  <si>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</si>
  <si>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</si>
  <si>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</si>
  <si>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</si>
  <si>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</si>
  <si>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</si>
  <si>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</si>
  <si>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</si>
  <si>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</si>
  <si>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</si>
  <si>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</si>
  <si>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</si>
  <si>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</si>
  <si>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</si>
  <si>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</si>
  <si>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</si>
  <si>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</si>
  <si>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</si>
  <si>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</si>
  <si>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</si>
  <si>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</si>
  <si>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</si>
  <si>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</si>
  <si>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</si>
  <si>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</si>
  <si>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</si>
  <si>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</si>
  <si>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</si>
  <si>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</si>
  <si>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</si>
  <si>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</si>
  <si>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</si>
  <si>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</si>
  <si>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</si>
  <si>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</si>
  <si>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</si>
  <si>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</si>
  <si>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</si>
  <si>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</si>
  <si>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</si>
  <si>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</si>
  <si>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</si>
  <si>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</si>
  <si>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</si>
  <si>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</si>
  <si>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</si>
  <si>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</si>
  <si>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</si>
  <si>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</si>
  <si>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</si>
  <si>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</si>
  <si>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</si>
  <si>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</si>
  <si>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</si>
  <si>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</si>
  <si>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</si>
  <si>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</si>
  <si>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</si>
  <si>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</si>
  <si>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</si>
  <si>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</si>
  <si>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</si>
  <si>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</si>
  <si>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</si>
  <si>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</si>
  <si>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</si>
  <si>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</si>
  <si>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</si>
  <si>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</si>
  <si>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</si>
  <si>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</si>
  <si>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</si>
  <si>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</si>
  <si>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</si>
  <si>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</si>
  <si>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</si>
  <si>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</si>
  <si>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</si>
  <si>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</si>
  <si>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</si>
  <si>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</si>
  <si>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</si>
  <si>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</si>
  <si>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</si>
  <si>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</si>
  <si>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</si>
  <si>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</si>
  <si>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</si>
  <si>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</si>
  <si>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</si>
  <si>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</si>
  <si>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</si>
  <si>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</si>
  <si>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</si>
  <si>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</si>
  <si>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</si>
  <si>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</si>
  <si>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</si>
  <si>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</si>
  <si>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</si>
  <si>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</si>
  <si>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</si>
  <si>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</si>
  <si>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</si>
  <si>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</si>
  <si>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</si>
  <si>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</si>
  <si>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</si>
  <si>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</si>
  <si>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</si>
  <si>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</si>
  <si>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</si>
  <si>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</si>
  <si>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</si>
  <si>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</si>
  <si>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</si>
  <si>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</si>
  <si>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</si>
  <si>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</si>
  <si>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</si>
  <si>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</si>
  <si>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</si>
  <si>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</si>
  <si>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</si>
  <si>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</si>
  <si>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</si>
  <si>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</si>
  <si>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</si>
  <si>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</si>
  <si>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</si>
  <si>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</si>
  <si>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</si>
  <si>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</si>
  <si>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</si>
  <si>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</si>
  <si>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</si>
  <si>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</si>
  <si>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</si>
  <si>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</si>
  <si>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</si>
  <si>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</si>
  <si>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</si>
  <si>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</si>
  <si>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</si>
  <si>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</si>
  <si>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</si>
  <si>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</si>
  <si>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</si>
  <si>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</si>
  <si>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</si>
  <si>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</si>
  <si>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</si>
  <si>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</si>
  <si>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</si>
  <si>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</si>
  <si>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</si>
  <si>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</si>
  <si>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</si>
  <si>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</si>
  <si>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</si>
  <si>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</si>
  <si>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</si>
  <si>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</si>
  <si>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</si>
  <si>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</si>
  <si>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</si>
  <si>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</si>
  <si>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</si>
  <si>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</si>
  <si>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</si>
  <si>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</si>
  <si>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</si>
  <si>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</si>
  <si>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</si>
  <si>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</si>
  <si>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</si>
  <si>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</si>
  <si>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</si>
  <si>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</si>
  <si>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</si>
  <si>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</si>
  <si>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</si>
  <si>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</si>
  <si>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</si>
  <si>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</si>
  <si>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</si>
  <si>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</si>
  <si>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</si>
  <si>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</si>
  <si>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</si>
  <si>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</si>
  <si>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</si>
  <si>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</si>
  <si>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</si>
  <si>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</si>
  <si>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</si>
  <si>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</si>
  <si>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</si>
  <si>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</si>
  <si>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</si>
  <si>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</si>
  <si>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</si>
  <si>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</si>
  <si>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</si>
  <si>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</si>
  <si>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</si>
  <si>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</si>
  <si>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</si>
  <si>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</si>
  <si>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</si>
  <si>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</si>
  <si>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</si>
  <si>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</si>
  <si>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</si>
  <si>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</si>
  <si>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</si>
  <si>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</si>
  <si>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</si>
  <si>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</si>
  <si>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</si>
  <si>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</si>
  <si>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</si>
  <si>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</si>
  <si>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</si>
  <si>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</si>
  <si>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</si>
  <si>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</si>
  <si>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</si>
  <si>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</si>
  <si>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</si>
  <si>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</si>
  <si>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</si>
  <si>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</si>
  <si>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</si>
  <si>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</si>
  <si>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</si>
  <si>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</si>
  <si>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</si>
  <si>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</si>
  <si>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</si>
  <si>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</si>
  <si>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</si>
  <si>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</si>
  <si>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</si>
  <si>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</si>
  <si>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</si>
  <si>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</si>
  <si>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</si>
  <si>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</si>
  <si>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</si>
  <si>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</si>
  <si>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</si>
  <si>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</si>
  <si>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</si>
  <si>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</si>
  <si>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</si>
  <si>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</si>
  <si>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</si>
  <si>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</si>
  <si>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</si>
  <si>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</si>
  <si>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</si>
  <si>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</si>
  <si>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</si>
  <si>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</si>
  <si>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</si>
  <si>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</si>
  <si>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</si>
  <si>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</si>
  <si>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</si>
  <si>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</si>
  <si>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</si>
  <si>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</si>
  <si>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</si>
  <si>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</si>
  <si>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</si>
  <si>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</si>
  <si>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</si>
  <si>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</si>
  <si>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</si>
  <si>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</si>
  <si>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</si>
  <si>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</si>
  <si>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</si>
  <si>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</si>
  <si>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</si>
  <si>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</si>
  <si>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</si>
  <si>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</si>
  <si>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</si>
  <si>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</si>
  <si>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</si>
  <si>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</si>
  <si>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</si>
  <si>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</si>
  <si>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</si>
  <si>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</si>
  <si>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</si>
  <si>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</si>
  <si>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</si>
  <si>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</si>
  <si>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</si>
  <si>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</si>
  <si>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</si>
  <si>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</si>
  <si>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</si>
  <si>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</si>
  <si>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</si>
  <si>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</si>
  <si>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</si>
  <si>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</si>
  <si>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</si>
  <si>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</si>
  <si>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</si>
  <si>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</si>
  <si>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</si>
  <si>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</si>
  <si>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</si>
  <si>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</si>
  <si>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</si>
  <si>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</si>
  <si>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</si>
  <si>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</si>
  <si>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</si>
  <si>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</si>
  <si>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</si>
  <si>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</si>
  <si>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</si>
  <si>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</si>
  <si>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</si>
  <si>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</si>
  <si>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</si>
  <si>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</si>
  <si>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</si>
  <si>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</si>
  <si>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</si>
  <si>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</si>
  <si>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</si>
  <si>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</si>
  <si>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</si>
  <si>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</si>
  <si>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</si>
  <si>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</si>
  <si>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</si>
  <si>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</si>
  <si>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</si>
  <si>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</si>
  <si>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</si>
  <si>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</si>
  <si>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</si>
  <si>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</si>
  <si>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</si>
  <si>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</si>
  <si>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</si>
  <si>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</si>
  <si>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</si>
  <si>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</si>
  <si>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</si>
  <si>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</si>
  <si>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</si>
  <si>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</si>
  <si>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</si>
  <si>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</si>
  <si>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</si>
  <si>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</si>
  <si>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</si>
  <si>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</si>
  <si>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</si>
  <si>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</si>
  <si>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</si>
  <si>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</si>
  <si>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</si>
  <si>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</si>
  <si>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</si>
  <si>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</si>
  <si>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</si>
  <si>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</si>
  <si>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</si>
  <si>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</si>
  <si>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</si>
  <si>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</si>
  <si>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</si>
  <si>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</si>
  <si>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</si>
  <si>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</si>
  <si>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</si>
  <si>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</si>
  <si>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</si>
  <si>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</si>
  <si>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</si>
  <si>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</si>
  <si>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</si>
  <si>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</si>
  <si>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</si>
  <si>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</si>
  <si>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</si>
  <si>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</si>
  <si>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</si>
  <si>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</si>
  <si>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</si>
  <si>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</si>
  <si>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</si>
  <si>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</si>
  <si>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</si>
  <si>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</si>
  <si>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</si>
  <si>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</si>
  <si>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</si>
  <si>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</si>
  <si>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</si>
  <si>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</si>
  <si>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</si>
  <si>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</si>
  <si>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</si>
  <si>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</si>
  <si>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</si>
  <si>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</si>
  <si>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</si>
  <si>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</si>
  <si>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</si>
  <si>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</si>
  <si>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</si>
  <si>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</si>
  <si>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</si>
  <si>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</si>
  <si>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</si>
  <si>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</si>
  <si>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</si>
  <si>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</si>
  <si>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</si>
  <si>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</si>
  <si>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</si>
  <si>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</si>
  <si>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</si>
  <si>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</si>
  <si>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</si>
  <si>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</si>
  <si>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</si>
  <si>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</si>
  <si>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</si>
  <si>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</si>
  <si>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</si>
  <si>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</si>
  <si>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</si>
  <si>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</si>
  <si>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</si>
  <si>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</si>
  <si>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</si>
  <si>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</si>
  <si>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</si>
  <si>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</si>
  <si>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</si>
  <si>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</si>
  <si>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</si>
  <si>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</si>
  <si>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</si>
  <si>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</si>
  <si>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</si>
  <si>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</si>
  <si>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</si>
  <si>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</si>
  <si>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</si>
  <si>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</si>
  <si>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</si>
  <si>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</si>
  <si>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</si>
  <si>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</si>
  <si>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</si>
  <si>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</si>
  <si>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</si>
  <si>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</si>
  <si>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</si>
  <si>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</si>
  <si>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</si>
  <si>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</si>
  <si>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</si>
  <si>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</si>
  <si>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</si>
  <si>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</si>
  <si>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</si>
  <si>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</si>
  <si>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</si>
  <si>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</si>
  <si>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</si>
  <si>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</si>
  <si>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</si>
  <si>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</si>
  <si>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</si>
  <si>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</si>
  <si>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</si>
  <si>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</si>
  <si>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</si>
  <si>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</si>
  <si>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</si>
  <si>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</si>
  <si>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</si>
  <si>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</si>
  <si>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</si>
  <si>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</si>
  <si>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</si>
  <si>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</si>
  <si>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</si>
  <si>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</si>
  <si>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</si>
  <si>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</si>
  <si>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</si>
  <si>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</si>
  <si>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</si>
  <si>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</si>
  <si>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</si>
  <si>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</si>
  <si>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</si>
  <si>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</si>
  <si>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</si>
  <si>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</si>
  <si>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</si>
  <si>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</si>
  <si>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</si>
  <si>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</si>
  <si>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</si>
  <si>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</si>
  <si>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</si>
  <si>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</si>
  <si>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</si>
  <si>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</si>
  <si>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</si>
  <si>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</si>
  <si>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</si>
  <si>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</si>
  <si>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</si>
  <si>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</si>
  <si>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</si>
  <si>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</si>
  <si>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</si>
  <si>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</si>
  <si>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</si>
  <si>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</si>
  <si>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</si>
  <si>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</si>
  <si>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</si>
  <si>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</si>
  <si>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</si>
  <si>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</si>
  <si>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</si>
  <si>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</si>
  <si>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</si>
  <si>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</si>
  <si>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</si>
  <si>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</si>
  <si>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</si>
  <si>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</si>
  <si>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</si>
  <si>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</si>
  <si>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</si>
  <si>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</si>
  <si>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</si>
  <si>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</si>
  <si>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</si>
  <si>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</si>
  <si>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</si>
  <si>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</si>
  <si>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</si>
  <si>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</si>
  <si>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</si>
  <si>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</si>
  <si>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</si>
  <si>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</si>
  <si>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</si>
  <si>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</si>
  <si>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</si>
  <si>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</si>
  <si>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</si>
  <si>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</si>
  <si>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</si>
  <si>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</si>
  <si>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</si>
  <si>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</si>
  <si>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</si>
  <si>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</si>
  <si>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</si>
  <si>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</si>
  <si>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</si>
  <si>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</si>
  <si>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</si>
  <si>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</si>
  <si>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</si>
  <si>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</si>
  <si>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</si>
  <si>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</si>
  <si>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</si>
  <si>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</si>
  <si>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</si>
  <si>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</si>
  <si>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</si>
  <si>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</si>
  <si>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</si>
  <si>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</si>
  <si>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</si>
  <si>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</si>
  <si>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</si>
  <si>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</si>
  <si>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</si>
  <si>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</si>
  <si>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</si>
  <si>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</si>
  <si>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</si>
  <si>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</si>
  <si>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</si>
  <si>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</si>
  <si>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</si>
  <si>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</si>
  <si>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</si>
  <si>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</si>
  <si>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</si>
  <si>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</si>
  <si>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</si>
  <si>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</si>
  <si>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</si>
  <si>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</si>
  <si>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</si>
  <si>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</si>
  <si>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</si>
  <si>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</si>
  <si>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</si>
  <si>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</si>
  <si>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</si>
  <si>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</si>
  <si>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</si>
  <si>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</si>
  <si>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</si>
  <si>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</si>
  <si>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</si>
  <si>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</si>
  <si>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</si>
  <si>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</si>
  <si>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</si>
  <si>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</si>
  <si>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</si>
  <si>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</si>
  <si>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</si>
  <si>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</si>
  <si>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</si>
  <si>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</si>
  <si>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</si>
  <si>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</si>
  <si>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</si>
  <si>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</si>
  <si>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</si>
  <si>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</si>
  <si>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</si>
  <si>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</si>
  <si>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</si>
  <si>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</si>
  <si>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</si>
  <si>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</si>
  <si>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</si>
  <si>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</si>
  <si>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</si>
  <si>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</si>
  <si>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</si>
  <si>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</si>
  <si>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</si>
  <si>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</si>
  <si>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</si>
  <si>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</si>
  <si>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</si>
  <si>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</si>
  <si>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</si>
  <si>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</si>
  <si>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</si>
  <si>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</si>
  <si>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</si>
  <si>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</si>
  <si>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</si>
  <si>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</si>
  <si>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</si>
  <si>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</si>
  <si>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</si>
  <si>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</si>
  <si>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</si>
  <si>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</si>
  <si>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</si>
  <si>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</si>
  <si>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</si>
  <si>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</si>
  <si>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</si>
  <si>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</si>
  <si>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</si>
  <si>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</si>
  <si>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</si>
  <si>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</si>
  <si>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</si>
  <si>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</si>
  <si>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</si>
  <si>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</si>
  <si>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</si>
  <si>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</si>
  <si>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</si>
  <si>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</si>
  <si>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</si>
  <si>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</si>
  <si>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</si>
  <si>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</si>
  <si>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</si>
  <si>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</si>
  <si>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</si>
  <si>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</si>
  <si>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</si>
  <si>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</si>
  <si>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</si>
  <si>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</si>
  <si>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</si>
  <si>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</si>
  <si>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</si>
  <si>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</si>
  <si>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</si>
  <si>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</si>
  <si>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</si>
  <si>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</si>
  <si>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</si>
  <si>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</si>
  <si>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</si>
  <si>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</si>
  <si>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</si>
  <si>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</si>
  <si>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</si>
  <si>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</si>
  <si>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</si>
  <si>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</si>
  <si>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</si>
  <si>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</si>
  <si>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</si>
  <si>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</si>
  <si>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</si>
  <si>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</si>
  <si>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</si>
  <si>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</si>
  <si>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</si>
  <si>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</si>
  <si>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</si>
  <si>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</si>
  <si>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</si>
  <si>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</si>
  <si>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</si>
  <si>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</si>
  <si>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</si>
  <si>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</si>
  <si>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</si>
  <si>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</si>
  <si>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</si>
  <si>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</si>
  <si>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</si>
  <si>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</si>
  <si>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</si>
  <si>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</si>
  <si>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</si>
  <si>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</si>
  <si>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</si>
  <si>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</si>
  <si>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</si>
  <si>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</si>
  <si>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</si>
  <si>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</si>
  <si>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</si>
  <si>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</si>
  <si>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</si>
  <si>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</si>
  <si>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</si>
  <si>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</si>
  <si>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</si>
  <si>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</si>
  <si>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</si>
  <si>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</si>
  <si>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</si>
  <si>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</si>
  <si>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</si>
  <si>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</si>
  <si>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</si>
  <si>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</si>
  <si>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</si>
  <si>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</si>
  <si>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</si>
  <si>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</si>
  <si>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</si>
  <si>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</si>
  <si>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</si>
  <si>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</si>
  <si>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</si>
  <si>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</si>
  <si>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</si>
  <si>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</si>
  <si>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</si>
  <si>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</si>
  <si>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</si>
  <si>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</si>
  <si>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</si>
  <si>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</si>
  <si>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</si>
  <si>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</si>
  <si>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</si>
  <si>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</si>
  <si>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</si>
  <si>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</si>
  <si>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</si>
  <si>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</si>
  <si>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</si>
  <si>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</si>
  <si>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</si>
  <si>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</si>
  <si>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</si>
  <si>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</si>
  <si>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</si>
  <si>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</si>
  <si>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</si>
  <si>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</si>
  <si>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</si>
  <si>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</si>
  <si>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</si>
  <si>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</si>
  <si>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</si>
  <si>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</si>
  <si>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</si>
  <si>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</si>
  <si>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</si>
  <si>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</si>
  <si>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</si>
  <si>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</si>
  <si>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</si>
  <si>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</si>
  <si>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</si>
  <si>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</si>
  <si>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</si>
  <si>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</si>
  <si>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</si>
  <si>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</si>
  <si>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</si>
  <si>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</si>
  <si>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</si>
  <si>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</si>
  <si>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</si>
  <si>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</si>
  <si>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</si>
  <si>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</si>
  <si>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</si>
  <si>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</si>
  <si>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</si>
  <si>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</si>
  <si>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</si>
  <si>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</si>
  <si>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</si>
  <si>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</si>
  <si>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</si>
  <si>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</si>
  <si>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</si>
  <si>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</si>
  <si>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</si>
  <si>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</si>
  <si>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</si>
  <si>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</si>
  <si>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</si>
  <si>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</si>
  <si>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</si>
  <si>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</si>
  <si>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</si>
  <si>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</si>
  <si>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</si>
  <si>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</si>
  <si>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</si>
  <si>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</si>
  <si>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</si>
  <si>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</si>
  <si>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</si>
  <si>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</si>
  <si>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</si>
  <si>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</si>
  <si>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</si>
  <si>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</si>
  <si>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</si>
  <si>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</si>
  <si>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</si>
  <si>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</si>
  <si>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</si>
  <si>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</si>
  <si>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</si>
  <si>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</si>
  <si>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</si>
  <si>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</si>
  <si>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</si>
  <si>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</si>
  <si>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</si>
  <si>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</si>
  <si>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</si>
  <si>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</si>
  <si>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</si>
  <si>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</si>
  <si>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</si>
  <si>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</si>
  <si>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</si>
  <si>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</si>
  <si>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</si>
  <si>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</si>
  <si>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</si>
  <si>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</si>
  <si>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</si>
  <si>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</si>
  <si>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</si>
  <si>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</si>
  <si>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</si>
  <si>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</si>
  <si>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</si>
  <si>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</si>
  <si>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</si>
  <si>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</si>
  <si>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</si>
  <si>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</si>
  <si>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</si>
  <si>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</si>
  <si>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</si>
  <si>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</si>
  <si>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</si>
  <si>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</si>
  <si>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</si>
  <si>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</si>
  <si>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</si>
  <si>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</si>
  <si>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</si>
  <si>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</si>
  <si>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</si>
  <si>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</si>
  <si>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</si>
  <si>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</si>
  <si>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</si>
  <si>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</si>
  <si>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</si>
  <si>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</si>
  <si>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</si>
  <si>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</si>
  <si>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</si>
  <si>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</si>
  <si>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</si>
  <si>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</si>
  <si>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</si>
  <si>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</si>
  <si>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</si>
  <si>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</si>
  <si>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</si>
  <si>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</si>
  <si>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</si>
  <si>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</si>
  <si>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</si>
  <si>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</si>
  <si>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</si>
  <si>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</si>
  <si>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</si>
  <si>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</si>
  <si>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</si>
  <si>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</si>
  <si>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</si>
  <si>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</si>
  <si>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</si>
  <si>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</si>
  <si>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</si>
  <si>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</si>
  <si>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</si>
  <si>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</si>
  <si>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</si>
  <si>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</si>
  <si>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</si>
  <si>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</si>
  <si>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</si>
  <si>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</si>
  <si>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</si>
  <si>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</si>
  <si>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</si>
  <si>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</si>
  <si>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</si>
  <si>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</si>
  <si>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</si>
  <si>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</si>
  <si>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</si>
  <si>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</si>
  <si>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</si>
  <si>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</si>
  <si>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</si>
  <si>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</si>
  <si>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</si>
  <si>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</si>
  <si>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</si>
  <si>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</si>
  <si>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</si>
  <si>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</si>
  <si>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</si>
  <si>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</si>
  <si>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</si>
  <si>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</si>
  <si>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</si>
  <si>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</si>
  <si>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</si>
  <si>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</si>
  <si>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</si>
  <si>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</si>
  <si>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</si>
  <si>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</si>
  <si>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</si>
  <si>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</si>
  <si>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</si>
  <si>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</si>
  <si>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</si>
  <si>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</si>
  <si>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</si>
  <si>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</si>
  <si>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</si>
  <si>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</si>
  <si>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</si>
  <si>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</si>
  <si>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</si>
  <si>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</si>
  <si>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</si>
  <si>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</si>
  <si>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</si>
  <si>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</si>
  <si>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</si>
  <si>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</si>
  <si>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</si>
  <si>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</si>
  <si>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</si>
  <si>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</si>
  <si>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</si>
  <si>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</si>
  <si>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</si>
  <si>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</si>
  <si>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</si>
  <si>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</si>
  <si>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</si>
  <si>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</si>
  <si>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</si>
  <si>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</si>
  <si>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</si>
  <si>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</si>
  <si>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</si>
  <si>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</si>
  <si>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</si>
  <si>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</si>
  <si>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</si>
  <si>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</si>
  <si>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</si>
  <si>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</si>
  <si>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</si>
  <si>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</si>
  <si>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</si>
  <si>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</si>
  <si>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</si>
  <si>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</si>
  <si>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</si>
  <si>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</si>
  <si>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</si>
  <si>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</si>
  <si>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</si>
  <si>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</si>
  <si>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</si>
  <si>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</si>
  <si>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</si>
  <si>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</si>
  <si>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</si>
  <si>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</si>
  <si>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</si>
  <si>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</si>
  <si>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</si>
  <si>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</si>
  <si>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</si>
  <si>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</si>
  <si>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</si>
  <si>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</si>
  <si>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</si>
  <si>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</si>
  <si>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</si>
  <si>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</si>
  <si>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</si>
  <si>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</si>
  <si>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</si>
  <si>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</si>
  <si>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</si>
  <si>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</si>
  <si>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</si>
  <si>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</si>
  <si>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</si>
  <si>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</si>
  <si>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</si>
  <si>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</si>
  <si>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</si>
  <si>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</si>
  <si>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</si>
  <si>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</si>
  <si>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</si>
  <si>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</si>
  <si>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</si>
  <si>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</si>
  <si>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</si>
  <si>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</si>
  <si>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</si>
  <si>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</si>
  <si>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</si>
  <si>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</si>
  <si>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</si>
  <si>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</si>
  <si>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</si>
  <si>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</si>
  <si>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</si>
  <si>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</si>
  <si>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</si>
  <si>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</si>
  <si>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</si>
  <si>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</si>
  <si>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</si>
  <si>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</si>
  <si>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</si>
  <si>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</si>
  <si>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</si>
  <si>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</si>
  <si>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</si>
  <si>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</si>
  <si>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</si>
  <si>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</si>
  <si>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</si>
  <si>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</si>
  <si>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</si>
  <si>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</si>
  <si>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</si>
  <si>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</si>
  <si>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</si>
  <si>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</si>
  <si>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</si>
  <si>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</si>
  <si>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</si>
  <si>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</si>
  <si>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</si>
  <si>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</si>
  <si>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</si>
  <si>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</si>
  <si>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</si>
  <si>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</si>
  <si>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</si>
  <si>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</si>
  <si>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</si>
  <si>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</si>
  <si>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</si>
  <si>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</si>
  <si>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</si>
  <si>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</si>
  <si>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</si>
  <si>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</si>
  <si>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</si>
  <si>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</si>
  <si>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</si>
  <si>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</si>
  <si>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</si>
  <si>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</si>
  <si>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</si>
  <si>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</si>
  <si>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</si>
  <si>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</si>
  <si>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</si>
  <si>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</si>
  <si>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</si>
  <si>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</si>
  <si>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</si>
  <si>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</si>
  <si>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</si>
  <si>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</si>
  <si>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</si>
  <si>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</si>
  <si>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</si>
  <si>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</si>
  <si>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</si>
  <si>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</si>
  <si>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</si>
  <si>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</si>
  <si>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</si>
  <si>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</si>
  <si>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</si>
  <si>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</si>
  <si>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</si>
  <si>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</si>
  <si>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</si>
  <si>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</si>
  <si>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</si>
  <si>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</si>
  <si>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</si>
  <si>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</si>
  <si>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</si>
  <si>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</si>
  <si>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</si>
  <si>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</si>
  <si>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</si>
  <si>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</si>
  <si>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</si>
  <si>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</si>
  <si>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</si>
  <si>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</si>
  <si>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</si>
  <si>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</si>
  <si>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</si>
  <si>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</si>
  <si>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</si>
  <si>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</si>
  <si>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</si>
  <si>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</si>
  <si>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</si>
  <si>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</si>
  <si>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</si>
  <si>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</si>
  <si>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</si>
  <si>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</si>
  <si>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</si>
  <si>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</si>
  <si>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</si>
  <si>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</si>
  <si>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</si>
  <si>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</si>
  <si>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</si>
  <si>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</si>
  <si>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</si>
  <si>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</si>
  <si>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</si>
  <si>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</si>
  <si>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</si>
  <si>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</si>
  <si>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</si>
  <si>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</si>
  <si>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</si>
  <si>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</si>
  <si>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</si>
  <si>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</si>
  <si>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</si>
  <si>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</si>
  <si>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</si>
  <si>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</si>
  <si>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</si>
  <si>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</si>
  <si>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</si>
  <si>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</si>
  <si>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</si>
  <si>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</si>
  <si>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</si>
  <si>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</si>
  <si>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</si>
  <si>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</si>
  <si>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</si>
  <si>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</si>
  <si>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</si>
  <si>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</si>
  <si>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</si>
  <si>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</si>
  <si>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</si>
  <si>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</si>
  <si>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</si>
  <si>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</si>
  <si>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</si>
  <si>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</si>
  <si>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</si>
  <si>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</si>
  <si>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</si>
  <si>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</si>
  <si>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</si>
  <si>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</si>
  <si>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</si>
  <si>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</si>
  <si>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</si>
  <si>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</si>
  <si>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</si>
  <si>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</si>
  <si>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</si>
  <si>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</si>
  <si>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</si>
  <si>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</si>
  <si>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</si>
  <si>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</si>
  <si>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</si>
  <si>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</si>
  <si>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</si>
  <si>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</si>
  <si>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</si>
  <si>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</si>
  <si>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</si>
  <si>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</si>
  <si>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</si>
  <si>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</si>
  <si>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</si>
  <si>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</si>
  <si>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</si>
  <si>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</si>
  <si>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</si>
  <si>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</si>
  <si>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</si>
  <si>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</si>
  <si>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</si>
  <si>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</si>
  <si>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</si>
  <si>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</si>
  <si>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</si>
  <si>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</si>
  <si>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</si>
  <si>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</si>
  <si>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</si>
  <si>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</si>
  <si>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</si>
  <si>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</si>
  <si>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</si>
  <si>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</si>
  <si>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</si>
  <si>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</si>
  <si>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</si>
  <si>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</si>
  <si>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</si>
  <si>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</si>
  <si>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</si>
  <si>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</si>
  <si>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</si>
  <si>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</si>
  <si>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</si>
  <si>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</si>
  <si>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</si>
  <si>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</si>
  <si>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</si>
  <si>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</si>
  <si>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</si>
  <si>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</si>
  <si>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</si>
  <si>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</si>
  <si>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</si>
  <si>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</si>
  <si>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</si>
  <si>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</si>
  <si>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</si>
  <si>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</si>
  <si>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</si>
  <si>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</si>
  <si>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</si>
  <si>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</si>
  <si>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</si>
  <si>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</si>
  <si>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</si>
  <si>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</si>
  <si>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</si>
  <si>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</si>
  <si>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</si>
  <si>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</si>
  <si>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</si>
  <si>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</si>
  <si>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</si>
  <si>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</si>
  <si>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</si>
  <si>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</si>
  <si>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</si>
  <si>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</si>
  <si>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</si>
  <si>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</si>
  <si>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</si>
  <si>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</si>
  <si>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</si>
  <si>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</si>
  <si>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</si>
  <si>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</si>
  <si>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</si>
  <si>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</si>
  <si>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</si>
  <si>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</si>
  <si>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</si>
  <si>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</si>
  <si>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</si>
  <si>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</si>
  <si>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</si>
  <si>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</si>
  <si>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</si>
  <si>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</si>
  <si>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</si>
  <si>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</si>
  <si>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</si>
  <si>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</si>
  <si>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</si>
  <si>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</si>
  <si>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</si>
  <si>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</si>
  <si>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</si>
  <si>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</si>
  <si>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</si>
  <si>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</si>
  <si>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</si>
  <si>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</si>
  <si>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</si>
  <si>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</si>
  <si>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</si>
  <si>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</si>
  <si>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</si>
  <si>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</si>
  <si>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</si>
  <si>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</si>
  <si>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</si>
  <si>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</si>
  <si>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</si>
  <si>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</si>
  <si>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</si>
  <si>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</si>
  <si>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</si>
  <si>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</si>
  <si>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</si>
  <si>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</si>
  <si>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</si>
  <si>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</si>
  <si>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</si>
  <si>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</si>
  <si>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</si>
  <si>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</si>
  <si>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</si>
  <si>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</si>
  <si>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</si>
  <si>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</si>
  <si>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</si>
  <si>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</si>
  <si>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</si>
  <si>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</si>
  <si>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</si>
  <si>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</si>
  <si>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</si>
  <si>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</si>
  <si>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</si>
  <si>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</si>
  <si>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</si>
  <si>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</si>
  <si>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</si>
  <si>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</si>
  <si>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</si>
  <si>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</si>
  <si>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</si>
  <si>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</si>
  <si>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</si>
  <si>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</si>
  <si>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</si>
  <si>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</si>
  <si>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</si>
  <si>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</si>
  <si>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</si>
  <si>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</si>
  <si>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</si>
  <si>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</si>
  <si>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</si>
  <si>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</si>
  <si>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</si>
  <si>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</si>
  <si>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</si>
  <si>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</si>
  <si>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</si>
  <si>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</si>
  <si>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</si>
  <si>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</si>
  <si>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</si>
  <si>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</si>
  <si>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</si>
  <si>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</si>
  <si>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</si>
  <si>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</si>
  <si>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</si>
  <si>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</si>
  <si>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</si>
  <si>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</si>
  <si>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</si>
  <si>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</si>
  <si>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</si>
  <si>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</si>
  <si>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</si>
  <si>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</si>
  <si>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</si>
  <si>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</si>
  <si>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</si>
  <si>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</si>
  <si>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</si>
  <si>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</si>
  <si>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</si>
  <si>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</si>
  <si>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</si>
  <si>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</si>
  <si>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</si>
  <si>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</si>
  <si>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</si>
  <si>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</si>
  <si>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</si>
  <si>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</si>
  <si>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</si>
  <si>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</si>
  <si>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</si>
  <si>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</si>
  <si>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</si>
  <si>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</si>
  <si>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</si>
  <si>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</si>
  <si>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</si>
  <si>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</si>
  <si>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</si>
  <si>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</si>
  <si>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</si>
  <si>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</si>
  <si>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</si>
  <si>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</si>
  <si>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</si>
  <si>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</si>
  <si>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</si>
  <si>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</si>
  <si>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</si>
  <si>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</si>
  <si>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</si>
  <si>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</si>
  <si>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</si>
  <si>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</si>
  <si>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</si>
  <si>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</si>
  <si>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</si>
  <si>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</si>
  <si>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</si>
  <si>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</si>
  <si>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</si>
  <si>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</si>
  <si>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</si>
  <si>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</si>
  <si>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</si>
  <si>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</si>
  <si>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</si>
  <si>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</si>
  <si>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</si>
  <si>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</si>
  <si>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</si>
  <si>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</si>
  <si>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</si>
  <si>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</si>
  <si>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</si>
  <si>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</si>
  <si>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</si>
  <si>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</si>
  <si>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</si>
  <si>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</si>
  <si>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</si>
  <si>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</si>
  <si>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</si>
  <si>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</si>
  <si>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</si>
  <si>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</si>
  <si>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</si>
  <si>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</si>
  <si>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</si>
  <si>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</si>
  <si>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</si>
  <si>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</si>
  <si>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</si>
  <si>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</si>
  <si>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</si>
  <si>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</si>
  <si>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</si>
  <si>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</si>
  <si>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</si>
  <si>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</si>
  <si>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</si>
  <si>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</si>
  <si>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</si>
  <si>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</si>
  <si>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</si>
  <si>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</si>
  <si>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</si>
  <si>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</si>
  <si>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</si>
  <si>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</si>
  <si>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</si>
  <si>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</si>
  <si>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</si>
  <si>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</si>
  <si>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</si>
  <si>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</si>
  <si>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</si>
  <si>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</si>
  <si>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</si>
  <si>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</si>
  <si>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</si>
  <si>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</si>
  <si>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</si>
  <si>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</si>
  <si>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</si>
  <si>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</si>
  <si>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</si>
  <si>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</si>
  <si>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</si>
  <si>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</si>
  <si>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</si>
  <si>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</si>
  <si>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</si>
  <si>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</si>
  <si>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</si>
  <si>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</si>
  <si>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</si>
  <si>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</si>
  <si>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</si>
  <si>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</si>
  <si>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</si>
  <si>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</si>
  <si>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</si>
  <si>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</si>
  <si>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</si>
  <si>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</si>
  <si>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</si>
  <si>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</si>
  <si>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</si>
  <si>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</si>
  <si>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</si>
  <si>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</si>
  <si>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</si>
  <si>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</si>
  <si>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</si>
  <si>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</si>
  <si>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</si>
  <si>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</si>
  <si>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</si>
  <si>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</si>
  <si>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</si>
  <si>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</si>
  <si>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</si>
  <si>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</si>
  <si>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</si>
  <si>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</si>
  <si>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</si>
  <si>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</si>
  <si>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</si>
  <si>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</si>
  <si>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</si>
  <si>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</si>
  <si>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</si>
  <si>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</si>
  <si>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</si>
  <si>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</si>
  <si>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</si>
  <si>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</si>
  <si>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</si>
  <si>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</si>
  <si>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</si>
  <si>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</si>
  <si>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</si>
  <si>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</si>
  <si>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</si>
  <si>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</si>
  <si>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</si>
  <si>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</si>
  <si>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</si>
  <si>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</si>
  <si>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</si>
  <si>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</si>
  <si>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</si>
  <si>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</si>
  <si>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</si>
  <si>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</si>
  <si>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</si>
  <si>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</si>
  <si>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</si>
  <si>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</si>
  <si>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</si>
  <si>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</si>
  <si>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</si>
  <si>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</si>
  <si>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</si>
  <si>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</si>
  <si>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</si>
  <si>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</si>
  <si>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</si>
  <si>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</si>
  <si>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</si>
  <si>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</si>
  <si>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</si>
  <si>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</si>
  <si>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</si>
  <si>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</si>
  <si>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</si>
  <si>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</si>
  <si>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</si>
  <si>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</si>
  <si>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</si>
  <si>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</si>
  <si>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</si>
  <si>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</si>
  <si>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</si>
  <si>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</si>
  <si>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</si>
  <si>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</si>
  <si>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</si>
  <si>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</si>
  <si>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</si>
  <si>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</si>
  <si>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</si>
  <si>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</si>
  <si>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</si>
  <si>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</si>
  <si>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</si>
  <si>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</si>
  <si>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</si>
  <si>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</si>
  <si>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</si>
  <si>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</si>
  <si>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</si>
  <si>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</si>
  <si>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</si>
  <si>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</si>
  <si>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</si>
  <si>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</si>
  <si>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</si>
  <si>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</si>
  <si>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</si>
  <si>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</si>
  <si>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</si>
  <si>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</si>
  <si>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</si>
  <si>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</si>
  <si>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</si>
  <si>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</si>
  <si>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</si>
  <si>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</si>
  <si>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</si>
  <si>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</si>
  <si>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</si>
  <si>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</si>
  <si>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</si>
  <si>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</si>
  <si>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</si>
  <si>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</si>
  <si>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</si>
  <si>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</si>
  <si>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</si>
  <si>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</si>
  <si>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</si>
  <si>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</si>
  <si>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</si>
  <si>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</si>
  <si>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</si>
  <si>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</si>
  <si>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</si>
  <si>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</si>
  <si>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</si>
  <si>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</si>
  <si>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</si>
  <si>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</si>
  <si>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</si>
  <si>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</si>
  <si>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</si>
  <si>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</si>
  <si>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</si>
  <si>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</si>
  <si>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</si>
  <si>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</si>
  <si>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</si>
  <si>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</si>
  <si>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</si>
  <si>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</si>
  <si>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</si>
  <si>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</si>
  <si>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</si>
  <si>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</si>
  <si>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</si>
  <si>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</si>
  <si>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</si>
  <si>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</si>
  <si>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</si>
  <si>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</si>
  <si>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</si>
  <si>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</si>
  <si>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</si>
  <si>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</si>
  <si>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</si>
  <si>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</si>
  <si>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</si>
  <si>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</si>
  <si>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</si>
  <si>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</si>
  <si>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</si>
  <si>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</si>
  <si>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</si>
  <si>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</si>
  <si>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</si>
  <si>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</si>
  <si>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</si>
  <si>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</si>
  <si>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</si>
  <si>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</si>
  <si>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</si>
  <si>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</si>
  <si>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</si>
  <si>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</si>
  <si>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</si>
  <si>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</si>
  <si>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</si>
  <si>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</si>
  <si>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</si>
  <si>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</si>
  <si>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</si>
  <si>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</si>
  <si>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</si>
  <si>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</si>
  <si>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</si>
  <si>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</si>
  <si>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</si>
  <si>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</si>
  <si>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</si>
  <si>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</si>
  <si>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</si>
  <si>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</si>
  <si>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</si>
  <si>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</si>
  <si>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</si>
  <si>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</si>
  <si>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</si>
  <si>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</si>
  <si>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</si>
  <si>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</si>
  <si>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</si>
  <si>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</si>
  <si>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</si>
  <si>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</si>
  <si>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</si>
  <si>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</si>
  <si>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</si>
  <si>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</si>
  <si>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</si>
  <si>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</si>
  <si>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</si>
  <si>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</si>
  <si>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</si>
  <si>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</si>
  <si>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</si>
  <si>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</si>
  <si>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</si>
  <si>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</si>
  <si>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</si>
  <si>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</si>
  <si>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</si>
  <si>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</si>
  <si>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</si>
  <si>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</si>
  <si>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</si>
  <si>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</si>
  <si>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</si>
  <si>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</si>
  <si>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</si>
  <si>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</si>
  <si>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</si>
  <si>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</si>
  <si>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</si>
  <si>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</si>
  <si>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</si>
  <si>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</si>
  <si>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</si>
  <si>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</si>
  <si>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</si>
  <si>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</si>
  <si>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</si>
  <si>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</si>
  <si>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</si>
  <si>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</si>
  <si>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</si>
  <si>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</si>
  <si>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</si>
  <si>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</si>
  <si>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</si>
  <si>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</si>
  <si>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</si>
  <si>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</si>
  <si>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</si>
  <si>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</si>
  <si>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</si>
  <si>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</si>
  <si>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</si>
  <si>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</si>
  <si>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</si>
  <si>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</si>
  <si>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</si>
  <si>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</si>
  <si>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</si>
  <si>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</si>
  <si>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</si>
  <si>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</si>
  <si>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</si>
  <si>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</si>
  <si>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</si>
  <si>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</si>
  <si>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</si>
  <si>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</si>
  <si>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</si>
  <si>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</si>
  <si>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</si>
  <si>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</si>
  <si>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</si>
  <si>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</si>
  <si>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</si>
  <si>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</si>
  <si>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</si>
  <si>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</si>
  <si>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</si>
  <si>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</si>
  <si>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</si>
  <si>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</si>
  <si>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</si>
  <si>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</si>
  <si>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</si>
  <si>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</si>
  <si>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</si>
  <si>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</si>
  <si>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</si>
  <si>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</si>
  <si>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</si>
  <si>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</si>
  <si>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</si>
  <si>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</si>
  <si>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</si>
  <si>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</si>
  <si>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</si>
  <si>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</si>
  <si>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</si>
  <si>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</si>
  <si>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</si>
  <si>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</si>
  <si>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</si>
  <si>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</si>
  <si>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</si>
  <si>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</si>
  <si>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</si>
  <si>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</si>
  <si>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</si>
  <si>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</si>
  <si>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</si>
  <si>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</si>
  <si>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</si>
  <si>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</si>
  <si>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</si>
  <si>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</si>
  <si>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</si>
  <si>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</si>
  <si>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</si>
  <si>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</si>
  <si>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</si>
  <si>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</si>
  <si>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</si>
  <si>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</si>
  <si>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</si>
  <si>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</si>
  <si>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</si>
  <si>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</si>
  <si>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</si>
  <si>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</si>
  <si>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</si>
  <si>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</si>
  <si>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</si>
  <si>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</si>
  <si>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</si>
  <si>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</si>
  <si>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</si>
  <si>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</si>
  <si>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</si>
  <si>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</si>
  <si>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</si>
  <si>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</si>
  <si>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</si>
  <si>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</si>
  <si>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</si>
  <si>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</si>
  <si>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</si>
  <si>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</si>
  <si>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</si>
  <si>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</si>
  <si>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</si>
  <si>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</si>
  <si>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</si>
  <si>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</si>
  <si>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</si>
  <si>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</si>
  <si>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</si>
  <si>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</si>
  <si>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</si>
  <si>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</si>
  <si>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</si>
  <si>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</si>
  <si>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</si>
  <si>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</si>
  <si>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</si>
  <si>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</si>
  <si>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</si>
  <si>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</si>
  <si>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</si>
  <si>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</si>
  <si>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</si>
  <si>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</si>
  <si>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</si>
  <si>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</si>
  <si>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</si>
  <si>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</si>
  <si>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</si>
  <si>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</si>
  <si>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</si>
  <si>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</si>
  <si>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</si>
  <si>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</si>
  <si>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</si>
  <si>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</si>
  <si>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</si>
  <si>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</si>
  <si>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</si>
  <si>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</si>
  <si>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</si>
  <si>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</si>
  <si>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</si>
  <si>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</si>
  <si>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</si>
  <si>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</si>
  <si>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</si>
  <si>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</si>
  <si>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</si>
  <si>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</si>
  <si>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</si>
  <si>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</si>
  <si>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</si>
  <si>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</si>
  <si>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</si>
  <si>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</si>
  <si>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</si>
  <si>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</si>
  <si>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</si>
  <si>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</si>
  <si>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</si>
  <si>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</si>
  <si>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</si>
  <si>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</si>
  <si>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</si>
  <si>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</si>
  <si>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</si>
  <si>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</si>
  <si>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</si>
  <si>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</si>
  <si>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</si>
  <si>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</si>
  <si>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</si>
  <si>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</si>
  <si>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</si>
  <si>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</si>
  <si>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</si>
  <si>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</si>
  <si>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</si>
  <si>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</si>
  <si>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</si>
  <si>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</si>
  <si>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</si>
  <si>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</si>
  <si>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</si>
  <si>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</si>
  <si>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</si>
  <si>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</si>
  <si>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</si>
  <si>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</si>
  <si>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</si>
  <si>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</si>
  <si>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</si>
  <si>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</si>
  <si>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</si>
  <si>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</si>
  <si>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</si>
  <si>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</si>
  <si>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</si>
  <si>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</si>
  <si>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</si>
  <si>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</si>
  <si>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</si>
  <si>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</si>
  <si>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</si>
  <si>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</si>
  <si>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</si>
  <si>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</si>
  <si>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</si>
  <si>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</si>
  <si>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</si>
  <si>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</si>
  <si>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</si>
  <si>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</si>
  <si>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</si>
  <si>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</si>
  <si>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</si>
  <si>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</si>
  <si>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</si>
  <si>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</si>
  <si>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</si>
  <si>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</si>
  <si>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</si>
  <si>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</si>
  <si>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</si>
  <si>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</si>
  <si>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</si>
  <si>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</si>
  <si>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</si>
  <si>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</si>
  <si>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</si>
  <si>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</si>
  <si>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</si>
  <si>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</si>
  <si>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</si>
  <si>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</si>
  <si>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</si>
  <si>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</si>
  <si>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</si>
  <si>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</si>
  <si>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</si>
  <si>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</si>
  <si>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</si>
  <si>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</si>
  <si>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</si>
  <si>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</si>
  <si>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</si>
  <si>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</si>
  <si>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</si>
  <si>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</si>
  <si>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</si>
  <si>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</si>
  <si>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</si>
  <si>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</si>
  <si>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</si>
  <si>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</si>
  <si>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</si>
  <si>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</si>
  <si>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</si>
  <si>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</si>
  <si>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</si>
  <si>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</si>
  <si>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</si>
  <si>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</si>
  <si>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</si>
  <si>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</si>
  <si>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</si>
  <si>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</si>
  <si>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</si>
  <si>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</si>
  <si>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</si>
  <si>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</si>
  <si>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</si>
  <si>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</si>
  <si>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</si>
  <si>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</si>
  <si>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</si>
  <si>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</si>
  <si>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</si>
  <si>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</si>
  <si>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</si>
  <si>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</si>
  <si>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</si>
  <si>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</si>
  <si>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</si>
  <si>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</si>
  <si>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</si>
  <si>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</si>
  <si>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</si>
  <si>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</si>
  <si>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</si>
  <si>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</si>
  <si>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</si>
  <si>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</si>
  <si>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</si>
  <si>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</si>
  <si>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</si>
  <si>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</si>
  <si>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</si>
  <si>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</si>
  <si>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</si>
  <si>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</si>
  <si>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</si>
  <si>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</si>
  <si>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</si>
  <si>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</si>
  <si>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</si>
  <si>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</si>
  <si>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</si>
  <si>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</si>
  <si>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</si>
  <si>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</si>
  <si>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</si>
  <si>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</si>
  <si>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</si>
  <si>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</si>
  <si>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</si>
  <si>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</si>
  <si>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</si>
  <si>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</si>
  <si>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</si>
  <si>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</si>
  <si>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</si>
  <si>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</si>
  <si>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</si>
  <si>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</si>
  <si>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</si>
  <si>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</si>
  <si>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</si>
  <si>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</si>
  <si>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</si>
  <si>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</si>
  <si>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</si>
  <si>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</si>
  <si>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</si>
  <si>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</si>
  <si>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</si>
  <si>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</si>
  <si>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</si>
  <si>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</si>
  <si>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</si>
  <si>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</si>
  <si>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</si>
  <si>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</si>
  <si>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</si>
  <si>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</si>
  <si>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</si>
  <si>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</si>
  <si>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</si>
  <si>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</si>
  <si>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</si>
  <si>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</si>
  <si>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</si>
  <si>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</si>
  <si>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</si>
  <si>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</si>
  <si>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</si>
  <si>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</si>
  <si>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</si>
  <si>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</si>
  <si>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</si>
  <si>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</si>
  <si>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</si>
  <si>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</si>
  <si>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</si>
  <si>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</si>
  <si>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</si>
  <si>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</si>
  <si>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</si>
  <si>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</si>
  <si>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</si>
  <si>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</si>
  <si>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</si>
  <si>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</si>
  <si>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</si>
  <si>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</si>
  <si>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</si>
  <si>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</si>
  <si>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</si>
  <si>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</si>
  <si>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</si>
  <si>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</si>
  <si>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</si>
  <si>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</si>
  <si>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</si>
  <si>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</si>
  <si>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</si>
  <si>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</si>
  <si>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</si>
  <si>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</si>
  <si>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</si>
  <si>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</si>
  <si>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</si>
  <si>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</si>
  <si>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</si>
  <si>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</si>
  <si>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</si>
  <si>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</si>
  <si>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</si>
  <si>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</si>
  <si>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</si>
  <si>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</si>
  <si>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</si>
  <si>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</si>
  <si>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</si>
  <si>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</si>
  <si>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</si>
  <si>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</si>
  <si>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</si>
  <si>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</si>
  <si>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</si>
  <si>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</si>
  <si>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</si>
  <si>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</si>
  <si>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</si>
  <si>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</si>
  <si>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</si>
  <si>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</si>
  <si>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</si>
  <si>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</si>
  <si>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</si>
  <si>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</si>
  <si>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</si>
  <si>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</si>
  <si>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</si>
  <si>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</si>
  <si>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</si>
  <si>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</si>
  <si>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</si>
  <si>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</si>
  <si>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</si>
  <si>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</si>
  <si>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</si>
  <si>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</si>
  <si>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</si>
  <si>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</si>
  <si>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</si>
  <si>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</si>
  <si>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</si>
  <si>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</si>
  <si>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</si>
  <si>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</si>
  <si>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</si>
  <si>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</si>
  <si>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</si>
  <si>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</si>
  <si>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</si>
  <si>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</si>
  <si>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</si>
  <si>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</si>
  <si>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</si>
  <si>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</si>
  <si>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</si>
  <si>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</si>
  <si>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</si>
  <si>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</si>
  <si>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</si>
  <si>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</si>
  <si>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</si>
  <si>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</si>
  <si>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</si>
  <si>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</si>
  <si>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</si>
  <si>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</si>
  <si>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</si>
  <si>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</si>
  <si>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</si>
  <si>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</si>
  <si>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</si>
  <si>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</si>
  <si>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</si>
  <si>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</si>
  <si>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</si>
  <si>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</si>
  <si>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</si>
  <si>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</si>
  <si>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</si>
  <si>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</si>
  <si>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</si>
  <si>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</si>
  <si>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</si>
  <si>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</si>
  <si>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</si>
  <si>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</si>
  <si>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</si>
  <si>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</si>
  <si>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</si>
  <si>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</si>
  <si>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</si>
  <si>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</si>
  <si>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</si>
  <si>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</si>
  <si>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</si>
  <si>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</si>
  <si>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</si>
  <si>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</si>
  <si>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</si>
  <si>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</si>
  <si>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</si>
  <si>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</si>
  <si>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</si>
  <si>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</si>
  <si>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</si>
  <si>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</si>
  <si>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</si>
  <si>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</si>
  <si>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</si>
  <si>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</si>
  <si>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</si>
  <si>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</si>
  <si>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</si>
  <si>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</si>
  <si>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</si>
  <si>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</si>
  <si>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</si>
  <si>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</si>
  <si>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</si>
  <si>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</si>
  <si>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</si>
  <si>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</si>
  <si>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</si>
  <si>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</si>
  <si>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</si>
  <si>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</si>
  <si>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</si>
  <si>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</si>
  <si>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</si>
  <si>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</si>
  <si>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</si>
  <si>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</si>
  <si>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</si>
  <si>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</si>
  <si>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</si>
  <si>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</si>
  <si>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</si>
  <si>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</si>
  <si>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</si>
  <si>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</si>
  <si>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</si>
  <si>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</si>
  <si>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</si>
  <si>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</si>
  <si>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</si>
  <si>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</si>
  <si>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</si>
  <si>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</si>
  <si>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</si>
  <si>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</si>
  <si>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</si>
  <si>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</si>
  <si>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</si>
  <si>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</si>
  <si>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</si>
  <si>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</si>
  <si>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</si>
  <si>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</si>
  <si>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</si>
  <si>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</si>
  <si>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</si>
  <si>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</si>
  <si>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</si>
  <si>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</si>
  <si>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</si>
  <si>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</si>
  <si>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</si>
  <si>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</si>
  <si>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</si>
  <si>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</si>
  <si>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</si>
  <si>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</si>
  <si>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</si>
  <si>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</si>
  <si>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</si>
  <si>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</si>
  <si>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</si>
  <si>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</si>
  <si>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</si>
  <si>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</si>
  <si>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</si>
  <si>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</si>
  <si>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</si>
  <si>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</si>
  <si>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</si>
  <si>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</si>
  <si>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</si>
  <si>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</si>
  <si>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</si>
  <si>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</si>
  <si>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</si>
  <si>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</si>
  <si>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</si>
  <si>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</si>
  <si>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</si>
  <si>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</si>
  <si>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</si>
  <si>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</si>
  <si>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</si>
  <si>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</si>
  <si>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</si>
  <si>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</si>
  <si>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</si>
  <si>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</si>
  <si>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</si>
  <si>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</si>
  <si>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</si>
  <si>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</si>
  <si>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</si>
  <si>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</si>
  <si>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</si>
  <si>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</si>
  <si>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</si>
  <si>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</si>
  <si>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</si>
  <si>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</si>
  <si>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</si>
  <si>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</si>
  <si>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</si>
  <si>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</si>
  <si>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</si>
  <si>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</si>
  <si>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</si>
  <si>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</si>
  <si>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</si>
  <si>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</si>
  <si>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</si>
  <si>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</si>
  <si>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</si>
  <si>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</si>
  <si>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</si>
  <si>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</si>
  <si>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</si>
  <si>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</si>
  <si>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</si>
  <si>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</si>
  <si>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</si>
  <si>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</si>
  <si>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</si>
  <si>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</si>
  <si>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</si>
  <si>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</si>
  <si>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</si>
  <si>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</si>
  <si>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</si>
  <si>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</si>
  <si>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</si>
  <si>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</si>
  <si>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</si>
  <si>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</si>
  <si>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</si>
  <si>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</si>
  <si>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</si>
  <si>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</si>
  <si>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</si>
  <si>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</si>
  <si>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</si>
  <si>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</si>
  <si>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</si>
  <si>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</si>
  <si>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</si>
  <si>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</si>
  <si>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</si>
  <si>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</si>
  <si>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</si>
  <si>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</si>
  <si>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</si>
  <si>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</si>
  <si>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</si>
  <si>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</si>
  <si>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</si>
  <si>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</si>
  <si>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</si>
  <si>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</si>
  <si>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</si>
  <si>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</si>
  <si>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</si>
  <si>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</si>
  <si>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</si>
  <si>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</si>
  <si>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</si>
  <si>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</si>
  <si>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</si>
  <si>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</si>
  <si>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</si>
  <si>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</si>
  <si>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</si>
  <si>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</si>
  <si>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</si>
  <si>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</si>
  <si>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</si>
  <si>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</si>
  <si>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</si>
  <si>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</si>
  <si>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</si>
  <si>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</si>
  <si>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</si>
  <si>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</si>
  <si>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</si>
  <si>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</si>
  <si>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</si>
  <si>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</si>
  <si>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</si>
  <si>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</si>
  <si>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</si>
  <si>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</si>
  <si>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</si>
  <si>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</si>
  <si>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</si>
  <si>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</si>
  <si>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</si>
  <si>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</si>
  <si>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</si>
  <si>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</si>
  <si>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</si>
  <si>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</si>
  <si>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</si>
  <si>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</si>
  <si>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</si>
  <si>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</si>
  <si>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</si>
  <si>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</si>
  <si>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</si>
  <si>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</si>
  <si>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</si>
  <si>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</si>
  <si>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</si>
  <si>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</si>
  <si>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</si>
  <si>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</si>
  <si>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</si>
  <si>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</si>
  <si>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</si>
  <si>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</si>
  <si>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</si>
  <si>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</si>
  <si>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</si>
  <si>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</si>
  <si>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</si>
  <si>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</si>
  <si>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</si>
  <si>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</si>
  <si>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</si>
  <si>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</si>
  <si>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</si>
  <si>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</si>
  <si>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</si>
  <si>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</si>
  <si>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</si>
  <si>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</si>
  <si>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</si>
  <si>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</si>
  <si>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</si>
  <si>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</si>
  <si>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</si>
  <si>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</si>
  <si>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</si>
  <si>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</si>
  <si>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</si>
  <si>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</si>
  <si>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</si>
  <si>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</si>
  <si>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</si>
  <si>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</si>
  <si>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</si>
  <si>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</si>
  <si>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</si>
  <si>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</si>
  <si>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</si>
  <si>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</si>
  <si>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</si>
  <si>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</si>
  <si>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</si>
  <si>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</si>
  <si>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</si>
  <si>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</si>
  <si>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</si>
  <si>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</si>
  <si>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</si>
  <si>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</si>
  <si>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</si>
  <si>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</si>
  <si>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</si>
  <si>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</si>
  <si>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</si>
  <si>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</si>
  <si>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</si>
  <si>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</si>
  <si>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</si>
  <si>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</si>
  <si>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</si>
  <si>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</si>
  <si>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</si>
  <si>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</si>
  <si>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</si>
  <si>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</si>
  <si>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</si>
  <si>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</si>
  <si>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</si>
  <si>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</si>
  <si>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</si>
  <si>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</si>
  <si>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</si>
  <si>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</si>
  <si>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</si>
  <si>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</si>
  <si>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</si>
  <si>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</si>
  <si>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</si>
  <si>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</si>
  <si>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</si>
  <si>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</si>
  <si>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</si>
  <si>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</si>
  <si>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</si>
  <si>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</si>
  <si>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</si>
  <si>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</si>
  <si>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</si>
  <si>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</si>
  <si>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</si>
  <si>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</si>
  <si>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</si>
  <si>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</si>
  <si>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</si>
  <si>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</si>
  <si>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</si>
  <si>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</si>
  <si>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</si>
  <si>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</si>
  <si>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</si>
  <si>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</si>
  <si>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</si>
  <si>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</si>
  <si>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</si>
  <si>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</si>
  <si>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</si>
  <si>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</si>
  <si>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</si>
  <si>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</si>
  <si>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</si>
  <si>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</si>
  <si>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</si>
  <si>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</si>
  <si>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</si>
  <si>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</si>
  <si>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</si>
  <si>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</si>
  <si>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</si>
  <si>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</si>
  <si>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</si>
  <si>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</si>
  <si>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</si>
  <si>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</si>
  <si>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</si>
  <si>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</si>
  <si>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</si>
  <si>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</si>
  <si>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</si>
  <si>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</si>
  <si>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</si>
  <si>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</si>
  <si>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</si>
  <si>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</si>
  <si>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</si>
  <si>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</si>
  <si>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</si>
  <si>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</si>
  <si>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</si>
  <si>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</si>
  <si>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</si>
  <si>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</si>
  <si>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</si>
  <si>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</si>
  <si>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</si>
  <si>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</si>
  <si>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</si>
  <si>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</si>
  <si>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</si>
  <si>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</si>
  <si>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</si>
  <si>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</si>
  <si>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</si>
  <si>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</si>
  <si>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</si>
  <si>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</si>
  <si>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</si>
  <si>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</si>
  <si>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</si>
  <si>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</si>
  <si>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</si>
  <si>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</si>
  <si>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</si>
  <si>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</si>
  <si>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</si>
  <si>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</si>
  <si>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</si>
  <si>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</si>
  <si>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</si>
  <si>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</si>
  <si>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</si>
  <si>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</si>
  <si>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</si>
  <si>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</si>
  <si>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</si>
  <si>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</si>
  <si>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</si>
  <si>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</si>
  <si>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</si>
  <si>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</si>
  <si>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</si>
  <si>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</si>
  <si>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</si>
  <si>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</si>
  <si>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</si>
  <si>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</si>
  <si>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</si>
  <si>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</si>
  <si>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</si>
  <si>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</si>
  <si>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</si>
  <si>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</si>
  <si>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</si>
  <si>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</si>
  <si>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</si>
  <si>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</si>
  <si>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</si>
  <si>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</si>
  <si>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</si>
  <si>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</si>
  <si>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</si>
  <si>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</si>
  <si>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</si>
  <si>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</si>
  <si>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</si>
  <si>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</si>
  <si>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</si>
  <si>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</si>
  <si>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</si>
  <si>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</si>
  <si>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</si>
  <si>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</si>
  <si>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</si>
  <si>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</si>
  <si>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</si>
  <si>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</si>
  <si>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</si>
  <si>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</si>
  <si>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</si>
  <si>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</si>
  <si>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</si>
  <si>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</si>
  <si>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</si>
  <si>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</si>
  <si>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</si>
  <si>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</si>
  <si>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</si>
  <si>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</si>
  <si>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</si>
  <si>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</si>
  <si>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</si>
  <si>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</si>
  <si>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</si>
  <si>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</si>
  <si>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</si>
  <si>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</si>
  <si>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</si>
  <si>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</si>
  <si>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</si>
  <si>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</si>
  <si>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</si>
  <si>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</si>
  <si>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</si>
  <si>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</si>
  <si>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</si>
  <si>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</si>
  <si>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</si>
  <si>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</si>
  <si>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</si>
  <si>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</si>
  <si>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</si>
  <si>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</si>
  <si>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</si>
  <si>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</si>
  <si>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</si>
  <si>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</si>
  <si>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</si>
  <si>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</si>
  <si>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</si>
  <si>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</si>
  <si>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</si>
  <si>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</si>
  <si>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</si>
  <si>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</si>
  <si>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</si>
  <si>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</si>
  <si>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</si>
  <si>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</si>
  <si>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</si>
  <si>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</si>
  <si>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</si>
  <si>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</si>
  <si>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</si>
  <si>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</si>
  <si>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</si>
  <si>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</si>
  <si>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</si>
  <si>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</si>
  <si>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</si>
  <si>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</si>
  <si>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</si>
  <si>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</si>
  <si>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</si>
  <si>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</si>
  <si>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</si>
  <si>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</si>
  <si>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</si>
  <si>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</si>
  <si>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</si>
  <si>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</si>
  <si>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</si>
  <si>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</si>
  <si>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</si>
  <si>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</si>
  <si>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</si>
  <si>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</si>
  <si>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</si>
  <si>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</si>
  <si>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</si>
  <si>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</si>
  <si>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</si>
  <si>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</si>
  <si>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</si>
  <si>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</si>
  <si>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</si>
  <si>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</si>
  <si>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</si>
  <si>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</si>
  <si>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</si>
  <si>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</si>
  <si>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</si>
  <si>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</si>
  <si>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</si>
  <si>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</si>
  <si>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</si>
  <si>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</si>
  <si>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</si>
  <si>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</si>
  <si>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</si>
  <si>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</si>
  <si>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</si>
  <si>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</si>
  <si>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</si>
  <si>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</si>
  <si>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</si>
  <si>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</si>
  <si>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</si>
  <si>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</si>
  <si>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</si>
  <si>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</si>
  <si>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</si>
  <si>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</si>
  <si>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</si>
  <si>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</si>
  <si>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</si>
  <si>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</si>
  <si>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</si>
  <si>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</si>
  <si>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</si>
  <si>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</si>
  <si>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</si>
  <si>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</si>
  <si>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</si>
  <si>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</si>
  <si>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</si>
  <si>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</si>
  <si>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</si>
  <si>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</si>
  <si>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</si>
  <si>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</si>
  <si>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</si>
  <si>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</si>
  <si>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</si>
  <si>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</si>
  <si>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</si>
  <si>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</si>
  <si>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</si>
  <si>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</si>
  <si>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</si>
  <si>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</si>
  <si>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</si>
  <si>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</si>
  <si>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</si>
  <si>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</si>
  <si>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</si>
  <si>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</si>
  <si>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</si>
  <si>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</si>
  <si>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</si>
  <si>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</si>
  <si>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</si>
  <si>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</si>
  <si>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</si>
  <si>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</si>
  <si>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</si>
  <si>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</si>
  <si>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</si>
  <si>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</si>
  <si>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</si>
  <si>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</si>
  <si>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</si>
  <si>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</si>
  <si>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</si>
  <si>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</si>
  <si>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</si>
  <si>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</si>
  <si>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</si>
  <si>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</si>
  <si>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</si>
  <si>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</si>
  <si>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</si>
  <si>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</si>
  <si>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</si>
  <si>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</si>
  <si>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</si>
  <si>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</si>
  <si>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</si>
  <si>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</si>
  <si>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</si>
  <si>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</si>
  <si>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</si>
  <si>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</si>
  <si>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</si>
  <si>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</si>
  <si>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</si>
  <si>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</si>
  <si>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</si>
  <si>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</si>
  <si>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</si>
  <si>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</si>
  <si>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</si>
  <si>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</si>
  <si>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</si>
  <si>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</si>
  <si>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</si>
  <si>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</si>
  <si>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</si>
  <si>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</si>
  <si>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</si>
  <si>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</si>
  <si>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</si>
  <si>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</si>
  <si>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</si>
  <si>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</si>
  <si>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</si>
  <si>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</si>
  <si>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</si>
  <si>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</si>
  <si>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</si>
  <si>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</si>
  <si>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</si>
  <si>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</si>
  <si>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</si>
  <si>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</si>
  <si>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</si>
  <si>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</si>
  <si>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</si>
  <si>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</si>
  <si>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</si>
  <si>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</si>
  <si>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</si>
  <si>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</si>
  <si>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</si>
  <si>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</si>
  <si>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</si>
  <si>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</si>
  <si>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</si>
  <si>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</si>
  <si>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</si>
  <si>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</si>
  <si>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</si>
  <si>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</si>
  <si>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</si>
  <si>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</si>
  <si>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</si>
  <si>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</si>
  <si>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</si>
  <si>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</si>
  <si>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</si>
  <si>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</si>
  <si>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</si>
  <si>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</si>
  <si>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</si>
  <si>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</si>
  <si>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</si>
  <si>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</si>
  <si>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</si>
  <si>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</si>
  <si>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</si>
  <si>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</si>
  <si>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</si>
  <si>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</si>
  <si>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</si>
  <si>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</si>
  <si>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</si>
  <si>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</si>
  <si>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</si>
  <si>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</si>
  <si>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</si>
  <si>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</si>
  <si>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</si>
  <si>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</si>
  <si>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</si>
  <si>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</si>
  <si>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</si>
  <si>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</si>
  <si>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</si>
  <si>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</si>
  <si>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</si>
  <si>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</si>
  <si>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</si>
  <si>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</si>
  <si>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</si>
  <si>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</si>
  <si>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</si>
  <si>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</si>
  <si>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</si>
  <si>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</si>
  <si>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</si>
  <si>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</si>
  <si>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</si>
  <si>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</si>
  <si>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</si>
  <si>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</si>
  <si>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</si>
  <si>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</si>
  <si>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</si>
  <si>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</si>
  <si>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</si>
  <si>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</si>
  <si>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</si>
  <si>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</si>
  <si>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</si>
  <si>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</si>
  <si>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</si>
  <si>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</si>
  <si>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</si>
  <si>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</si>
  <si>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</si>
  <si>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</si>
  <si>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</si>
  <si>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</si>
  <si>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</si>
  <si>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</si>
  <si>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</si>
  <si>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</si>
  <si>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</si>
  <si>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</si>
  <si>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</si>
  <si>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</si>
  <si>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</si>
  <si>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</si>
  <si>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</si>
  <si>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</si>
  <si>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</si>
  <si>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</si>
  <si>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</si>
  <si>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</si>
  <si>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</si>
  <si>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</si>
  <si>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</si>
  <si>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</si>
  <si>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</si>
  <si>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</si>
  <si>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</si>
  <si>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</si>
  <si>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</si>
  <si>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</si>
  <si>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</si>
  <si>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</si>
  <si>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</si>
  <si>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</si>
  <si>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</si>
  <si>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</si>
  <si>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</si>
  <si>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</si>
  <si>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</si>
  <si>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</si>
  <si>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</si>
  <si>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</si>
  <si>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</si>
  <si>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</si>
  <si>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</si>
  <si>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</si>
  <si>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</si>
  <si>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</si>
  <si>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</si>
  <si>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</si>
  <si>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</si>
  <si>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</si>
  <si>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</si>
  <si>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</si>
  <si>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</si>
  <si>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</si>
  <si>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</si>
  <si>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</si>
  <si>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</si>
  <si>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</si>
  <si>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</si>
  <si>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</si>
  <si>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</si>
  <si>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</si>
  <si>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</si>
  <si>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</si>
  <si>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</si>
  <si>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</si>
  <si>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</si>
  <si>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</si>
  <si>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</si>
  <si>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</si>
  <si>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</si>
  <si>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</si>
  <si>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</si>
  <si>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</si>
  <si>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</si>
  <si>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</si>
  <si>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</si>
  <si>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</si>
  <si>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</si>
  <si>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</si>
  <si>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</si>
  <si>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</si>
  <si>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</si>
  <si>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</si>
  <si>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</si>
  <si>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</si>
  <si>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</si>
  <si>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</si>
  <si>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</si>
  <si>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</si>
  <si>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</si>
  <si>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</si>
  <si>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</si>
  <si>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</si>
  <si>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</si>
  <si>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</si>
  <si>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</si>
  <si>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</si>
  <si>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</si>
  <si>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</si>
  <si>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</si>
  <si>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</si>
  <si>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</si>
  <si>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</si>
  <si>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</si>
  <si>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</si>
  <si>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</si>
  <si>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</si>
  <si>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</si>
  <si>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</si>
  <si>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</si>
  <si>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</si>
  <si>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</si>
  <si>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</si>
  <si>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</si>
  <si>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</si>
  <si>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</si>
  <si>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</si>
  <si>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</si>
  <si>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</si>
  <si>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</si>
  <si>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</si>
  <si>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</si>
  <si>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</si>
  <si>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</si>
  <si>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</si>
  <si>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</si>
  <si>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</si>
  <si>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</si>
  <si>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</si>
  <si>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</si>
  <si>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</si>
  <si>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</si>
  <si>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</si>
  <si>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</si>
  <si>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</si>
  <si>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</si>
  <si>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</si>
  <si>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</si>
  <si>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</si>
  <si>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</si>
  <si>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</si>
  <si>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</si>
  <si>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</si>
  <si>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</si>
  <si>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</si>
  <si>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</si>
  <si>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</si>
  <si>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</si>
  <si>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</si>
  <si>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</si>
  <si>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</si>
  <si>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</si>
  <si>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</si>
  <si>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</si>
  <si>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</si>
  <si>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</si>
  <si>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</si>
  <si>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</si>
  <si>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</si>
  <si>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</si>
  <si>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</si>
  <si>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</si>
  <si>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</si>
  <si>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</si>
  <si>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</si>
  <si>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</si>
  <si>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</si>
  <si>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</si>
  <si>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</si>
  <si>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</si>
  <si>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</si>
  <si>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</si>
  <si>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</si>
  <si>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</si>
  <si>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</si>
  <si>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</si>
  <si>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</si>
  <si>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</si>
  <si>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</si>
  <si>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</si>
  <si>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</si>
  <si>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</si>
  <si>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</si>
  <si>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</si>
  <si>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</si>
  <si>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</si>
  <si>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</si>
  <si>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</si>
  <si>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</si>
  <si>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</si>
  <si>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</si>
  <si>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</si>
  <si>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</si>
  <si>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</si>
  <si>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</si>
  <si>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</si>
  <si>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</si>
  <si>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</si>
  <si>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</si>
  <si>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</si>
  <si>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</si>
  <si>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</si>
  <si>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</si>
  <si>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</si>
  <si>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</si>
  <si>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</si>
  <si>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</si>
  <si>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</si>
  <si>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</si>
  <si>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</si>
  <si>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</si>
  <si>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</si>
  <si>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</si>
  <si>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</si>
  <si>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</si>
  <si>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</si>
  <si>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</si>
  <si>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</si>
  <si>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</si>
  <si>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</si>
  <si>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</si>
  <si>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</si>
  <si>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</si>
  <si>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</si>
  <si>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</si>
  <si>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</si>
  <si>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</si>
  <si>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</si>
  <si>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</si>
  <si>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</si>
  <si>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</si>
  <si>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</si>
  <si>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</si>
  <si>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</si>
  <si>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</si>
  <si>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</si>
  <si>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</si>
  <si>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</si>
  <si>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</si>
  <si>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</si>
  <si>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</si>
  <si>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</si>
  <si>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</si>
  <si>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</si>
  <si>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</si>
  <si>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</si>
  <si>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</si>
  <si>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</si>
  <si>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</si>
  <si>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</si>
  <si>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</si>
  <si>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</si>
  <si>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</si>
  <si>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</si>
  <si>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</si>
  <si>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</si>
  <si>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</si>
  <si>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</si>
  <si>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</si>
  <si>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</si>
  <si>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</si>
  <si>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</si>
  <si>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</si>
  <si>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</si>
  <si>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</si>
  <si>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</si>
  <si>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</si>
  <si>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</si>
  <si>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</si>
  <si>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</si>
  <si>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</si>
  <si>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</si>
  <si>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</si>
  <si>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</si>
  <si>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</si>
  <si>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</si>
  <si>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</si>
  <si>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</si>
  <si>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</si>
  <si>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</si>
  <si>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</si>
  <si>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</si>
  <si>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</si>
  <si>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</si>
  <si>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</si>
  <si>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</si>
  <si>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</si>
  <si>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</si>
  <si>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</si>
  <si>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</si>
  <si>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</si>
  <si>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</si>
  <si>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</si>
  <si>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</si>
  <si>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</si>
  <si>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</si>
  <si>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</si>
  <si>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</si>
  <si>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</si>
  <si>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</si>
  <si>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</si>
  <si>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</si>
  <si>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</si>
  <si>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</si>
  <si>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</si>
  <si>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</si>
  <si>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</si>
  <si>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</si>
  <si>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</si>
  <si>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</si>
  <si>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</si>
  <si>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</si>
  <si>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</si>
  <si>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</si>
  <si>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</si>
  <si>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</si>
  <si>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</si>
  <si>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</si>
  <si>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</si>
  <si>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</si>
  <si>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</si>
  <si>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</si>
  <si>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</si>
  <si>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</si>
  <si>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</si>
  <si>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</si>
  <si>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</si>
  <si>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</si>
  <si>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</si>
  <si>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</si>
  <si>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</si>
  <si>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</si>
  <si>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</si>
  <si>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</si>
  <si>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</si>
  <si>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</si>
  <si>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</si>
  <si>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</si>
  <si>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</si>
  <si>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</si>
  <si>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</si>
  <si>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</si>
  <si>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</si>
  <si>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</si>
  <si>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</si>
  <si>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</si>
  <si>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</si>
  <si>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</si>
  <si>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</si>
  <si>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</si>
  <si>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</si>
  <si>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</si>
  <si>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</si>
  <si>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</si>
  <si>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</si>
  <si>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</si>
  <si>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</si>
  <si>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</si>
  <si>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</si>
  <si>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</si>
  <si>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</si>
  <si>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</si>
  <si>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</si>
  <si>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</si>
  <si>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</si>
  <si>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</si>
  <si>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</si>
  <si>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</si>
  <si>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</si>
  <si>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</si>
  <si>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</si>
  <si>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</si>
  <si>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</si>
  <si>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</si>
  <si>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</si>
  <si>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</si>
  <si>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</si>
  <si>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</si>
  <si>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</si>
  <si>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</si>
  <si>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</si>
  <si>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</si>
  <si>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</si>
  <si>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</si>
  <si>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</si>
  <si>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</si>
  <si>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</si>
  <si>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</si>
  <si>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</si>
  <si>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</si>
  <si>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</si>
  <si>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</si>
  <si>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</si>
  <si>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</si>
  <si>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</si>
  <si>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</si>
  <si>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</si>
  <si>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</si>
  <si>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</si>
  <si>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</si>
  <si>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</si>
  <si>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</si>
  <si>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</si>
  <si>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</si>
  <si>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</si>
  <si>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</si>
  <si>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</si>
  <si>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</si>
  <si>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</si>
  <si>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</si>
  <si>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</si>
  <si>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</si>
  <si>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</si>
  <si>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</si>
  <si>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</si>
  <si>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</si>
  <si>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</si>
  <si>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</si>
  <si>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</si>
  <si>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</si>
  <si>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</si>
  <si>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</si>
  <si>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</si>
  <si>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</si>
  <si>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</si>
  <si>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</si>
  <si>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</si>
  <si>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</si>
  <si>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</si>
  <si>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</si>
  <si>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</si>
  <si>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</si>
  <si>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</si>
  <si>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</si>
  <si>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</si>
  <si>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</si>
  <si>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</si>
  <si>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</si>
  <si>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</si>
  <si>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</si>
  <si>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</si>
  <si>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</si>
  <si>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</si>
  <si>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</si>
  <si>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</si>
  <si>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</si>
  <si>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</si>
  <si>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</si>
  <si>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</si>
  <si>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</si>
  <si>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</si>
  <si>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</si>
  <si>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</si>
  <si>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</si>
  <si>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</si>
  <si>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</si>
  <si>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</si>
  <si>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</si>
  <si>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</si>
  <si>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</si>
  <si>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</si>
  <si>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</si>
  <si>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</si>
  <si>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</si>
  <si>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</si>
  <si>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</si>
  <si>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</si>
  <si>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</si>
  <si>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</si>
  <si>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</si>
  <si>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</si>
  <si>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</si>
  <si>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</si>
  <si>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</si>
  <si>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</si>
  <si>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</si>
  <si>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</si>
  <si>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</si>
  <si>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</si>
  <si>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</si>
  <si>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</si>
  <si>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</si>
  <si>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</si>
  <si>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</si>
  <si>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</si>
  <si>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</si>
  <si>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</si>
  <si>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</si>
  <si>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</si>
  <si>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</si>
  <si>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</si>
  <si>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</si>
  <si>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</si>
  <si>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</si>
  <si>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</si>
  <si>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</si>
  <si>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</si>
  <si>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</si>
  <si>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</si>
  <si>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</si>
  <si>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</si>
  <si>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</si>
  <si>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</si>
  <si>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</si>
  <si>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</si>
  <si>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</si>
  <si>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</si>
  <si>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</si>
  <si>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</si>
  <si>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</si>
  <si>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</si>
  <si>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</si>
  <si>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</si>
  <si>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</si>
  <si>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</si>
  <si>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</si>
  <si>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</si>
  <si>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</si>
  <si>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</si>
  <si>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</si>
  <si>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</si>
  <si>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</si>
  <si>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</si>
  <si>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</si>
  <si>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</si>
  <si>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</si>
  <si>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</si>
  <si>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</si>
  <si>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</si>
  <si>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</si>
  <si>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</si>
  <si>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</si>
  <si>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</si>
  <si>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</si>
  <si>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</si>
  <si>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</si>
  <si>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</si>
  <si>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</si>
  <si>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</si>
  <si>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</si>
  <si>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</si>
  <si>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</si>
  <si>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</si>
  <si>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</si>
  <si>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</si>
  <si>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</si>
  <si>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</si>
  <si>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</si>
  <si>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</si>
  <si>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</si>
  <si>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</si>
  <si>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</si>
  <si>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</si>
  <si>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</si>
  <si>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</si>
  <si>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</si>
  <si>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</si>
  <si>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</si>
  <si>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</si>
  <si>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</si>
  <si>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</si>
  <si>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</si>
  <si>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</si>
  <si>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</si>
  <si>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</si>
  <si>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</si>
  <si>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</si>
  <si>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</si>
  <si>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</si>
  <si>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</si>
  <si>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</si>
  <si>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</si>
  <si>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</si>
  <si>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</si>
  <si>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</si>
  <si>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</si>
  <si>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</si>
  <si>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</si>
  <si>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</si>
  <si>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</si>
  <si>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</si>
  <si>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</si>
  <si>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</si>
  <si>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</si>
  <si>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</si>
  <si>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</si>
  <si>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</si>
  <si>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</si>
  <si>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</si>
  <si>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</si>
  <si>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</si>
  <si>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</si>
  <si>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</si>
  <si>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</si>
  <si>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</si>
  <si>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</si>
  <si>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</si>
  <si>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</si>
  <si>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</si>
  <si>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</si>
  <si>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</si>
  <si>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</si>
  <si>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</si>
  <si>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</si>
  <si>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</si>
  <si>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</si>
  <si>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</si>
  <si>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</si>
  <si>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</si>
  <si>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</si>
  <si>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</si>
  <si>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</si>
  <si>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</si>
  <si>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</si>
  <si>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</si>
  <si>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</si>
  <si>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</si>
  <si>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</si>
  <si>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</si>
  <si>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</si>
  <si>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</si>
  <si>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</si>
  <si>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</si>
  <si>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</si>
  <si>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</si>
  <si>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</si>
  <si>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</si>
  <si>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</si>
  <si>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</si>
  <si>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</si>
  <si>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</si>
  <si>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</si>
  <si>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</si>
  <si>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</si>
  <si>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</si>
  <si>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</si>
  <si>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</si>
  <si>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</si>
  <si>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</si>
  <si>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</si>
  <si>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</si>
  <si>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</si>
  <si>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</si>
  <si>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</si>
  <si>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</si>
  <si>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</si>
  <si>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</si>
  <si>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</si>
  <si>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</si>
  <si>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</si>
  <si>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</si>
  <si>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</si>
  <si>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</si>
  <si>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</si>
  <si>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</si>
  <si>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</si>
  <si>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</si>
  <si>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</si>
  <si>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</si>
  <si>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</si>
  <si>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</si>
  <si>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</si>
  <si>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</si>
  <si>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</si>
  <si>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</si>
  <si>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</si>
  <si>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</si>
  <si>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</si>
  <si>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</si>
  <si>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</si>
  <si>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</si>
  <si>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</si>
  <si>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</si>
  <si>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</si>
  <si>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</si>
  <si>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</si>
  <si>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</si>
  <si>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</si>
  <si>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</si>
  <si>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</si>
  <si>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</si>
  <si>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</si>
  <si>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</si>
  <si>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</si>
  <si>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</si>
  <si>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</si>
  <si>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</si>
  <si>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</si>
  <si>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</si>
  <si>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</si>
  <si>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</si>
  <si>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</si>
  <si>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</si>
  <si>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</si>
  <si>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</si>
  <si>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</si>
  <si>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</si>
  <si>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</si>
  <si>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</si>
  <si>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</si>
  <si>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</si>
  <si>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</si>
  <si>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</si>
  <si>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</si>
  <si>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</si>
  <si>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</si>
  <si>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</si>
  <si>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</si>
  <si>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</si>
  <si>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</si>
  <si>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</si>
  <si>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</si>
  <si>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</si>
  <si>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</si>
  <si>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</si>
  <si>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</si>
  <si>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</si>
  <si>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</si>
  <si>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</si>
  <si>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</si>
  <si>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</si>
  <si>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</si>
  <si>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</si>
  <si>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</si>
  <si>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</si>
  <si>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</si>
  <si>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</si>
  <si>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</si>
  <si>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</si>
  <si>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</si>
  <si>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</si>
  <si>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</si>
  <si>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</si>
  <si>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</si>
  <si>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</si>
  <si>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</si>
  <si>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</si>
  <si>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</si>
  <si>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</si>
  <si>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</si>
  <si>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</si>
  <si>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</si>
  <si>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</si>
  <si>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</si>
  <si>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</si>
  <si>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</si>
  <si>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</si>
  <si>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</si>
  <si>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</si>
  <si>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</si>
  <si>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</si>
  <si>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</si>
  <si>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</si>
  <si>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</si>
  <si>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</si>
  <si>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</si>
  <si>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</si>
  <si>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</si>
  <si>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</si>
  <si>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</si>
  <si>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</si>
  <si>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</si>
  <si>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</si>
  <si>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</si>
  <si>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</si>
  <si>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</si>
  <si>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</si>
  <si>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</si>
  <si>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</si>
  <si>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</si>
  <si>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</si>
  <si>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</si>
  <si>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</si>
  <si>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</si>
  <si>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</si>
  <si>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</si>
  <si>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</si>
  <si>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</si>
  <si>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</si>
  <si>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</si>
  <si>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</si>
  <si>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</si>
  <si>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</si>
  <si>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</si>
  <si>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</si>
  <si>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</si>
  <si>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</si>
  <si>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</si>
  <si>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</si>
  <si>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</si>
  <si>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</si>
  <si>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</si>
  <si>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</si>
  <si>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</si>
  <si>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</si>
  <si>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</si>
  <si>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</si>
  <si>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</si>
  <si>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</si>
  <si>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</si>
  <si>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</si>
  <si>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</si>
  <si>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</si>
  <si>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</si>
  <si>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</si>
  <si>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</si>
  <si>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</si>
  <si>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</si>
  <si>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</si>
  <si>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</si>
  <si>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</si>
  <si>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</si>
  <si>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</si>
  <si>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</si>
  <si>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</si>
  <si>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</si>
  <si>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</si>
  <si>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</si>
  <si>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</si>
  <si>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</si>
  <si>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</si>
  <si>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</si>
  <si>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</si>
  <si>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</si>
  <si>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</si>
  <si>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</si>
  <si>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</si>
  <si>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</si>
  <si>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</si>
  <si>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</si>
  <si>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</si>
  <si>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</si>
  <si>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</si>
  <si>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</si>
  <si>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</si>
  <si>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</si>
  <si>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</si>
  <si>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</si>
  <si>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</si>
  <si>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</si>
  <si>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</si>
  <si>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</si>
  <si>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</si>
  <si>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</si>
  <si>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</si>
  <si>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</si>
  <si>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</si>
  <si>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</si>
  <si>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</si>
  <si>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</si>
  <si>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</si>
  <si>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</si>
  <si>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</si>
  <si>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</si>
  <si>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</si>
  <si>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</si>
  <si>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</si>
  <si>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</si>
  <si>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</si>
  <si>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</si>
  <si>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</si>
  <si>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</si>
  <si>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</si>
  <si>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</si>
  <si>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</si>
  <si>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</si>
  <si>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</si>
  <si>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</si>
  <si>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</si>
  <si>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</si>
  <si>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</si>
  <si>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</si>
  <si>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</si>
  <si>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</si>
  <si>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</si>
  <si>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</si>
  <si>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</si>
  <si>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</si>
  <si>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</si>
  <si>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</si>
  <si>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</si>
  <si>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</si>
  <si>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</si>
  <si>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</si>
  <si>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</si>
  <si>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</si>
  <si>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</si>
  <si>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</si>
  <si>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</si>
  <si>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</si>
  <si>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</si>
  <si>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</si>
  <si>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</si>
  <si>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</si>
  <si>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</si>
  <si>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</si>
  <si>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</si>
  <si>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</si>
  <si>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</si>
  <si>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</si>
  <si>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</si>
  <si>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</si>
  <si>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</si>
  <si>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</si>
  <si>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</si>
  <si>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</si>
  <si>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</si>
  <si>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</si>
  <si>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</si>
  <si>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</si>
  <si>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</si>
  <si>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</si>
  <si>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</si>
  <si>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</si>
  <si>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</si>
  <si>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</si>
  <si>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</si>
  <si>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</si>
  <si>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</si>
  <si>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</si>
  <si>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</si>
  <si>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</si>
  <si>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</si>
  <si>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</si>
  <si>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</si>
  <si>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</si>
  <si>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</si>
  <si>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</si>
  <si>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</si>
  <si>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</si>
  <si>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</si>
  <si>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</si>
  <si>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</si>
  <si>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</si>
  <si>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</si>
  <si>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</si>
  <si>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</si>
  <si>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</si>
  <si>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</si>
  <si>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</si>
  <si>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</si>
  <si>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</si>
  <si>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</si>
  <si>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</si>
  <si>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</si>
  <si>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</si>
  <si>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</si>
  <si>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</si>
  <si>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</si>
  <si>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</si>
  <si>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</si>
  <si>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</si>
  <si>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</si>
  <si>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</si>
  <si>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</si>
  <si>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</si>
  <si>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</si>
  <si>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</si>
  <si>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</si>
  <si>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</si>
  <si>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</si>
  <si>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</si>
  <si>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</si>
  <si>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</si>
  <si>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</si>
  <si>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</si>
  <si>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</si>
  <si>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</si>
  <si>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</si>
  <si>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</si>
  <si>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</si>
  <si>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</si>
  <si>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</si>
  <si>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</si>
  <si>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</si>
  <si>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</si>
  <si>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</si>
  <si>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</si>
  <si>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</si>
  <si>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</si>
  <si>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</si>
  <si>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</si>
  <si>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</si>
  <si>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</si>
  <si>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</si>
  <si>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</si>
  <si>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</si>
  <si>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</si>
  <si>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</si>
  <si>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</si>
  <si>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</si>
  <si>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</si>
  <si>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</si>
  <si>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</si>
  <si>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</si>
  <si>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</si>
  <si>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</si>
  <si>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</si>
  <si>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</si>
  <si>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</si>
  <si>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</si>
  <si>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</si>
  <si>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</si>
  <si>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</si>
  <si>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</si>
  <si>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</si>
  <si>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</si>
  <si>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</si>
  <si>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</si>
  <si>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</si>
  <si>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</si>
  <si>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</si>
  <si>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</si>
  <si>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</si>
  <si>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</si>
  <si>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</si>
  <si>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</si>
  <si>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</si>
  <si>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</si>
  <si>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</si>
  <si>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</si>
  <si>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</si>
  <si>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</si>
  <si>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</si>
  <si>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</si>
  <si>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</si>
  <si>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</si>
  <si>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</si>
  <si>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</si>
  <si>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</si>
  <si>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</si>
  <si>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</si>
  <si>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</si>
  <si>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</si>
  <si>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</si>
  <si>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</si>
  <si>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</si>
  <si>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</si>
  <si>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</si>
  <si>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</si>
  <si>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</si>
  <si>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</si>
  <si>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</si>
  <si>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</si>
  <si>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</si>
  <si>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</si>
  <si>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</si>
  <si>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</si>
  <si>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</si>
  <si>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</si>
  <si>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</si>
  <si>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</si>
  <si>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</si>
  <si>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</si>
  <si>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</si>
  <si>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</si>
  <si>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</si>
  <si>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</si>
  <si>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</si>
  <si>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</si>
  <si>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</si>
  <si>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</si>
  <si>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</si>
  <si>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</si>
  <si>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</si>
  <si>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</si>
  <si>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</si>
  <si>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</si>
  <si>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</si>
  <si>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</si>
  <si>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</si>
  <si>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</si>
  <si>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</si>
  <si>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</si>
  <si>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</si>
  <si>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</si>
  <si>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</si>
  <si>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</si>
  <si>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</si>
  <si>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</si>
  <si>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</si>
  <si>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</si>
  <si>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</si>
  <si>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</si>
  <si>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</si>
  <si>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</si>
  <si>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</si>
  <si>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</si>
  <si>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</si>
  <si>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</si>
  <si>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</si>
  <si>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</si>
  <si>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</si>
  <si>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</si>
  <si>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</si>
  <si>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</si>
  <si>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</si>
  <si>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</si>
  <si>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</si>
  <si>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</si>
  <si>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</si>
  <si>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</si>
  <si>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</si>
  <si>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</si>
  <si>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</si>
  <si>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</si>
  <si>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</si>
  <si>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</si>
  <si>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</si>
  <si>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</si>
  <si>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</si>
  <si>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</si>
  <si>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</si>
  <si>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</si>
  <si>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</si>
  <si>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</si>
  <si>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</si>
  <si>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</si>
  <si>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</si>
  <si>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</si>
  <si>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</si>
  <si>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</si>
  <si>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</si>
  <si>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</si>
  <si>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</si>
  <si>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</si>
  <si>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</si>
  <si>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</si>
  <si>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</si>
  <si>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</si>
  <si>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</si>
  <si>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</si>
  <si>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</si>
  <si>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</si>
  <si>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</si>
  <si>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</si>
  <si>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</si>
  <si>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</si>
  <si>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</si>
  <si>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</si>
  <si>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</si>
  <si>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</si>
  <si>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</si>
  <si>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</si>
  <si>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</si>
  <si>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</si>
  <si>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</si>
  <si>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</si>
  <si>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</si>
  <si>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</si>
  <si>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</si>
  <si>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</si>
  <si>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</si>
  <si>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</si>
  <si>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</si>
  <si>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</si>
  <si>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</si>
  <si>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</si>
  <si>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</si>
  <si>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</si>
  <si>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</si>
  <si>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</si>
  <si>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</si>
  <si>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</si>
  <si>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</si>
  <si>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</si>
  <si>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</si>
  <si>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</si>
  <si>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</si>
  <si>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</si>
  <si>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</si>
  <si>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</si>
  <si>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</si>
  <si>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</si>
  <si>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</si>
  <si>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</si>
  <si>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</si>
  <si>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</si>
  <si>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</si>
  <si>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</si>
  <si>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</si>
  <si>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</si>
  <si>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</si>
  <si>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</si>
  <si>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</si>
  <si>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</si>
  <si>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</si>
  <si>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</si>
  <si>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</si>
  <si>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</si>
  <si>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</si>
  <si>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</si>
  <si>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</si>
  <si>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</si>
  <si>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</si>
  <si>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</si>
  <si>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</si>
  <si>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</si>
  <si>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</si>
  <si>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</si>
  <si>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</si>
  <si>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</si>
  <si>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</si>
  <si>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</si>
  <si>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</si>
  <si>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</si>
  <si>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</si>
  <si>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</si>
  <si>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</si>
  <si>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</si>
  <si>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</si>
  <si>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</si>
  <si>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</si>
  <si>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</si>
  <si>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</si>
  <si>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</si>
  <si>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</si>
  <si>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</si>
  <si>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</si>
  <si>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</si>
  <si>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</si>
  <si>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</si>
  <si>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</si>
  <si>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</si>
  <si>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</si>
  <si>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</si>
  <si>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</si>
  <si>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</si>
  <si>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</si>
  <si>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</si>
  <si>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</si>
  <si>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</si>
  <si>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</si>
  <si>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</si>
  <si>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</si>
  <si>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</si>
  <si>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</si>
  <si>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</si>
  <si>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</si>
  <si>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</si>
  <si>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</si>
  <si>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</si>
  <si>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</si>
  <si>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</si>
  <si>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</si>
  <si>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</si>
  <si>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</si>
  <si>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</si>
  <si>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</si>
  <si>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</si>
  <si>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</si>
  <si>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</si>
  <si>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</si>
  <si>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</si>
  <si>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</si>
  <si>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</si>
  <si>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</si>
  <si>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</si>
  <si>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</si>
  <si>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</si>
  <si>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</si>
  <si>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</si>
  <si>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</si>
  <si>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</si>
  <si>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</si>
  <si>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</si>
  <si>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</si>
  <si>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</si>
  <si>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</si>
  <si>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</si>
  <si>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</si>
  <si>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</si>
  <si>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</si>
  <si>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</si>
  <si>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</si>
  <si>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</si>
  <si>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</si>
  <si>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</si>
  <si>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</si>
  <si>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</si>
  <si>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</si>
  <si>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</si>
  <si>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</si>
  <si>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</si>
  <si>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</si>
  <si>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</si>
  <si>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</si>
  <si>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</si>
  <si>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</si>
  <si>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</si>
  <si>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</si>
  <si>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</si>
  <si>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</si>
  <si>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</si>
  <si>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</si>
  <si>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</si>
  <si>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</si>
  <si>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</si>
  <si>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</si>
  <si>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</si>
  <si>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</si>
  <si>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</si>
  <si>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</si>
  <si>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</si>
  <si>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</si>
  <si>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</si>
  <si>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</si>
  <si>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</si>
  <si>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</si>
  <si>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</si>
  <si>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</si>
  <si>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</si>
  <si>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</si>
  <si>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</si>
  <si>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</si>
  <si>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</si>
  <si>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</si>
  <si>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</si>
  <si>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</si>
  <si>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</si>
  <si>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</si>
  <si>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</si>
  <si>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</si>
  <si>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</si>
  <si>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</si>
  <si>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</si>
  <si>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</si>
  <si>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</si>
  <si>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</si>
  <si>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</si>
  <si>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</si>
  <si>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</si>
  <si>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</si>
  <si>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</si>
  <si>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</si>
  <si>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</si>
  <si>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</si>
  <si>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</si>
  <si>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</si>
  <si>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</si>
  <si>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</si>
  <si>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</si>
  <si>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</si>
  <si>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</si>
  <si>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</si>
  <si>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</si>
  <si>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</si>
  <si>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</si>
  <si>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</si>
  <si>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</si>
  <si>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</si>
  <si>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</si>
  <si>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</si>
  <si>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</si>
  <si>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</si>
  <si>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</si>
  <si>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</si>
  <si>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</si>
  <si>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</si>
  <si>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</si>
  <si>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</si>
  <si>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</si>
  <si>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</si>
  <si>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</si>
  <si>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</si>
  <si>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</si>
  <si>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</si>
  <si>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</si>
  <si>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</si>
  <si>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</si>
  <si>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</si>
  <si>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</si>
  <si>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</si>
  <si>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</si>
  <si>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</si>
  <si>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</si>
  <si>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</si>
  <si>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</si>
  <si>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</si>
  <si>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</si>
  <si>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</si>
  <si>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</si>
  <si>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</si>
  <si>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</si>
  <si>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</si>
  <si>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</si>
  <si>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</si>
  <si>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</si>
  <si>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</si>
  <si>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</si>
  <si>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</si>
  <si>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</si>
  <si>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</si>
  <si>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</si>
  <si>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</si>
  <si>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</si>
  <si>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</si>
  <si>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</si>
  <si>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</si>
  <si>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</si>
  <si>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</si>
  <si>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</si>
  <si>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</si>
  <si>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</si>
  <si>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</si>
  <si>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</si>
  <si>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</si>
  <si>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</si>
  <si>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</si>
  <si>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</si>
  <si>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</si>
  <si>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</si>
  <si>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</si>
  <si>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</si>
  <si>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</si>
  <si>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</si>
  <si>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</si>
  <si>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</si>
  <si>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</si>
  <si>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</si>
  <si>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</si>
  <si>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</si>
  <si>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</si>
  <si>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</si>
  <si>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</si>
  <si>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</si>
  <si>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</si>
  <si>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</si>
  <si>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</si>
  <si>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</si>
  <si>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</si>
  <si>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</si>
  <si>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</si>
  <si>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</si>
  <si>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</si>
  <si>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</si>
  <si>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</si>
  <si>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</si>
  <si>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</si>
  <si>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</si>
  <si>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</si>
  <si>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</si>
  <si>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</si>
  <si>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</si>
  <si>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</si>
  <si>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</si>
  <si>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</si>
  <si>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</si>
  <si>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</si>
  <si>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</si>
  <si>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</si>
  <si>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</si>
  <si>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</si>
  <si>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</si>
  <si>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</si>
  <si>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</si>
  <si>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</si>
  <si>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</si>
  <si>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</si>
  <si>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</si>
  <si>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</si>
  <si>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</si>
  <si>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</si>
  <si>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</si>
  <si>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</si>
  <si>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</si>
  <si>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</si>
  <si>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</si>
  <si>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</si>
  <si>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</si>
  <si>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</si>
  <si>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</si>
  <si>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</si>
  <si>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</si>
  <si>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</si>
  <si>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</si>
  <si>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</si>
  <si>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</si>
  <si>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</si>
  <si>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</si>
  <si>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</si>
  <si>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</si>
  <si>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</si>
  <si>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</si>
  <si>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</si>
  <si>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</si>
  <si>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</si>
  <si>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</si>
  <si>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</si>
  <si>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</si>
  <si>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</si>
  <si>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</si>
  <si>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</si>
  <si>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</si>
  <si>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</si>
  <si>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</si>
  <si>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</si>
  <si>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</si>
  <si>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</si>
  <si>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</si>
  <si>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</si>
  <si>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</si>
  <si>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</si>
  <si>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</si>
  <si>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</si>
  <si>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</si>
  <si>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</si>
  <si>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</si>
  <si>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</si>
  <si>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</si>
  <si>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</si>
  <si>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</si>
  <si>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</si>
  <si>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</si>
  <si>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</si>
  <si>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</si>
  <si>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</si>
  <si>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</si>
  <si>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</si>
  <si>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</si>
  <si>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</si>
  <si>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</si>
  <si>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</si>
  <si>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</si>
  <si>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</si>
  <si>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</si>
  <si>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</si>
  <si>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</si>
  <si>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</si>
  <si>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</si>
  <si>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</si>
  <si>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</si>
  <si>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</si>
  <si>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</si>
  <si>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</si>
  <si>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</si>
  <si>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</si>
  <si>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</si>
  <si>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</si>
  <si>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</si>
  <si>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</si>
  <si>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</si>
  <si>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</si>
  <si>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</si>
  <si>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</si>
  <si>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</si>
  <si>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</si>
  <si>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</si>
  <si>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</si>
  <si>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</si>
  <si>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</si>
  <si>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</si>
  <si>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</si>
  <si>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</si>
  <si>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</si>
  <si>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</si>
  <si>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</si>
  <si>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</si>
  <si>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</si>
  <si>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</si>
  <si>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</si>
  <si>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</si>
  <si>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</si>
  <si>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</si>
  <si>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</si>
  <si>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</si>
  <si>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</si>
  <si>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</si>
  <si>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</si>
  <si>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</si>
  <si>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</si>
  <si>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</si>
  <si>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</si>
  <si>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</si>
  <si>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</si>
  <si>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</si>
  <si>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</si>
  <si>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</si>
  <si>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</si>
  <si>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</si>
  <si>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</si>
  <si>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</si>
  <si>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</si>
  <si>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</si>
  <si>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</si>
  <si>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</si>
  <si>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</si>
  <si>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</si>
  <si>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</si>
  <si>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</si>
  <si>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</si>
  <si>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</si>
  <si>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</si>
  <si>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</si>
  <si>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</si>
  <si>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</si>
  <si>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</si>
  <si>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</si>
  <si>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</si>
  <si>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</si>
  <si>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</si>
  <si>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</si>
  <si>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</si>
  <si>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</si>
  <si>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</si>
  <si>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</si>
  <si>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</si>
  <si>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</si>
  <si>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</si>
  <si>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</si>
  <si>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</si>
  <si>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</si>
  <si>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</si>
  <si>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</si>
  <si>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</si>
  <si>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</si>
  <si>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</si>
  <si>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</si>
  <si>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</si>
  <si>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</si>
  <si>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</si>
  <si>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</si>
  <si>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</si>
  <si>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</si>
  <si>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</si>
  <si>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</si>
  <si>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</si>
  <si>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</si>
  <si>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</si>
  <si>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</si>
  <si>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</si>
  <si>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</si>
  <si>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</si>
  <si>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</si>
  <si>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</si>
  <si>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</si>
  <si>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</si>
  <si>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</si>
  <si>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</si>
  <si>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</si>
  <si>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</si>
  <si>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</si>
  <si>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</si>
  <si>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</si>
  <si>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</si>
  <si>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</si>
  <si>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</si>
  <si>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</si>
  <si>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</si>
  <si>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</si>
  <si>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</si>
  <si>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</si>
  <si>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</si>
  <si>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</si>
  <si>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</si>
  <si>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</si>
  <si>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</si>
  <si>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</si>
  <si>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</si>
  <si>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</si>
  <si>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</si>
  <si>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</si>
  <si>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</si>
  <si>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</si>
  <si>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</si>
  <si>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</si>
  <si>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</si>
  <si>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</si>
  <si>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</si>
  <si>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</si>
  <si>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</si>
  <si>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</si>
  <si>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</si>
  <si>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</si>
  <si>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</si>
  <si>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</si>
  <si>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</si>
  <si>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</si>
  <si>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</si>
  <si>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</si>
  <si>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</si>
  <si>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</si>
  <si>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</si>
  <si>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</si>
  <si>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</si>
  <si>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</si>
  <si>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</si>
  <si>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</si>
  <si>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</si>
  <si>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</si>
  <si>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</si>
  <si>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</si>
  <si>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</si>
  <si>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</si>
  <si>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</si>
  <si>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</si>
  <si>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</si>
  <si>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</si>
  <si>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</si>
  <si>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</si>
  <si>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</si>
  <si>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</si>
  <si>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</si>
  <si>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</si>
  <si>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</si>
  <si>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</si>
  <si>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</si>
  <si>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</si>
  <si>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</si>
  <si>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</si>
  <si>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</si>
  <si>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</si>
  <si>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</si>
  <si>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</si>
  <si>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</si>
  <si>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</si>
  <si>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</si>
  <si>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</si>
  <si>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</si>
  <si>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</si>
  <si>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</si>
  <si>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</si>
  <si>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</si>
  <si>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</si>
  <si>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</si>
  <si>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</si>
  <si>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</si>
  <si>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</si>
  <si>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</si>
  <si>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</si>
  <si>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</si>
  <si>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</si>
  <si>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</si>
  <si>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</si>
  <si>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</si>
  <si>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</si>
  <si>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</si>
  <si>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</si>
  <si>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</si>
  <si>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</si>
  <si>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</si>
  <si>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</si>
  <si>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</si>
  <si>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</si>
  <si>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</si>
  <si>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</si>
  <si>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</si>
  <si>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</si>
  <si>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</si>
  <si>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</si>
  <si>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</si>
  <si>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</si>
  <si>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</si>
  <si>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</si>
  <si>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</si>
  <si>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</si>
  <si>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</si>
  <si>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</si>
  <si>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</si>
  <si>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</si>
  <si>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</si>
  <si>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</si>
  <si>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</si>
  <si>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</si>
  <si>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</si>
  <si>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</si>
  <si>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</si>
  <si>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</si>
  <si>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</si>
  <si>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</si>
  <si>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</si>
  <si>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</si>
  <si>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</si>
  <si>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</si>
  <si>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</si>
  <si>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</si>
  <si>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</si>
  <si>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</si>
  <si>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</si>
  <si>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</si>
  <si>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</si>
  <si>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</si>
  <si>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</si>
  <si>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</si>
  <si>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</si>
  <si>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</si>
  <si>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</si>
  <si>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</si>
  <si>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</si>
  <si>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</si>
  <si>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</si>
  <si>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</si>
  <si>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</si>
  <si>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</si>
  <si>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</si>
  <si>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</si>
  <si>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</si>
  <si>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</si>
  <si>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</si>
  <si>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</si>
  <si>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</si>
  <si>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</si>
  <si>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</si>
  <si>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</si>
  <si>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</si>
  <si>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</si>
  <si>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</si>
  <si>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</si>
  <si>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</si>
  <si>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</si>
  <si>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</si>
  <si>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</si>
  <si>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</si>
  <si>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</si>
  <si>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</si>
  <si>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</si>
  <si>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</si>
  <si>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</si>
  <si>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</si>
  <si>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</si>
  <si>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</si>
  <si>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</si>
  <si>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</si>
  <si>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</si>
  <si>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</si>
  <si>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</si>
  <si>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</si>
  <si>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</si>
  <si>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</si>
  <si>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</si>
  <si>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</si>
  <si>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</si>
  <si>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</si>
  <si>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</si>
  <si>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</si>
  <si>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</si>
  <si>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</si>
  <si>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</si>
  <si>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</si>
  <si>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</si>
  <si>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</si>
  <si>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</si>
  <si>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</si>
  <si>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</si>
  <si>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</si>
  <si>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</si>
  <si>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</si>
  <si>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</si>
  <si>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</si>
  <si>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</si>
  <si>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</si>
  <si>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</si>
  <si>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</si>
  <si>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</si>
  <si>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</si>
  <si>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</si>
  <si>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</si>
  <si>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</si>
  <si>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</si>
  <si>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</si>
  <si>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</si>
  <si>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</si>
  <si>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</si>
  <si>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</si>
  <si>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</si>
  <si>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</si>
  <si>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</si>
  <si>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</si>
  <si>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</si>
  <si>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</si>
  <si>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</si>
  <si>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</si>
  <si>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</si>
  <si>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</si>
  <si>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</si>
  <si>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</si>
  <si>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</si>
  <si>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</si>
  <si>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</si>
  <si>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</si>
  <si>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</si>
  <si>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</si>
  <si>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</si>
  <si>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</si>
  <si>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</si>
  <si>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</si>
  <si>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</si>
  <si>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</si>
  <si>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</si>
  <si>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</si>
  <si>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</si>
  <si>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</si>
  <si>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</si>
  <si>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</si>
  <si>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</si>
  <si>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</si>
  <si>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</si>
  <si>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</si>
  <si>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</si>
  <si>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</si>
  <si>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</si>
  <si>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</si>
  <si>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</si>
  <si>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</si>
  <si>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</si>
  <si>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</si>
  <si>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</si>
  <si>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</si>
  <si>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</si>
  <si>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</si>
  <si>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</si>
  <si>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</si>
  <si>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</si>
  <si>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</si>
  <si>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</si>
  <si>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</si>
  <si>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</si>
  <si>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</si>
  <si>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</si>
  <si>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</si>
  <si>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</si>
  <si>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</si>
  <si>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</si>
  <si>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</si>
  <si>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</si>
  <si>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</si>
  <si>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</si>
  <si>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</si>
  <si>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</si>
  <si>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</si>
  <si>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</si>
  <si>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</si>
  <si>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</si>
  <si>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</si>
  <si>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</si>
  <si>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</si>
  <si>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</si>
  <si>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</si>
  <si>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</si>
  <si>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</si>
  <si>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</si>
  <si>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</si>
  <si>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</si>
  <si>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</si>
  <si>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</si>
  <si>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</si>
  <si>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</si>
  <si>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</si>
  <si>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</si>
  <si>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</si>
  <si>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</si>
  <si>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</si>
  <si>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</si>
  <si>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</si>
  <si>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</si>
  <si>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</si>
  <si>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</si>
  <si>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</si>
  <si>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</si>
  <si>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</si>
  <si>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</si>
  <si>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</si>
  <si>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</si>
  <si>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</si>
  <si>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</si>
  <si>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</si>
  <si>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</si>
  <si>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</si>
  <si>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</si>
  <si>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</si>
  <si>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</si>
  <si>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</si>
  <si>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</si>
  <si>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</si>
  <si>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</si>
  <si>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</si>
  <si>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</si>
  <si>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</si>
  <si>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</si>
  <si>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</si>
  <si>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</si>
  <si>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</si>
  <si>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</si>
  <si>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</si>
  <si>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</si>
  <si>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</si>
  <si>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</si>
  <si>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</si>
  <si>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</si>
  <si>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</si>
  <si>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</si>
  <si>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</si>
  <si>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</si>
  <si>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</si>
  <si>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</si>
  <si>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</si>
  <si>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</si>
  <si>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</si>
  <si>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</si>
  <si>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</si>
  <si>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</si>
  <si>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</si>
  <si>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</si>
  <si>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</si>
  <si>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</si>
  <si>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</si>
  <si>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</si>
  <si>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</si>
  <si>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</si>
  <si>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</si>
  <si>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</si>
  <si>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</si>
  <si>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</si>
  <si>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</si>
  <si>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</si>
  <si>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</si>
  <si>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</si>
  <si>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</si>
  <si>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</si>
  <si>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</si>
  <si>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</si>
  <si>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</si>
  <si>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</si>
  <si>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</si>
  <si>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</si>
  <si>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</si>
  <si>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</si>
  <si>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</si>
  <si>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</si>
  <si>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</si>
  <si>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</si>
  <si>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</si>
  <si>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</si>
  <si>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</si>
  <si>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</si>
  <si>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</si>
  <si>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</si>
  <si>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</si>
  <si>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</si>
  <si>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</si>
  <si>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</si>
  <si>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</si>
  <si>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</si>
  <si>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</si>
  <si>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</si>
  <si>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</si>
  <si>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</si>
  <si>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</si>
  <si>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</si>
  <si>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</si>
  <si>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</si>
  <si>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</si>
  <si>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</si>
  <si>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</si>
  <si>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</si>
  <si>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</si>
  <si>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</si>
  <si>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</si>
  <si>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</si>
  <si>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</si>
  <si>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</si>
  <si>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</si>
  <si>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</si>
  <si>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</si>
  <si>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</si>
  <si>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</si>
  <si>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</si>
  <si>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</si>
  <si>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</si>
  <si>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</si>
  <si>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</si>
  <si>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</si>
  <si>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</si>
  <si>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</si>
  <si>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</si>
  <si>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</si>
  <si>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</si>
  <si>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</si>
  <si>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</si>
  <si>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</si>
  <si>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</si>
  <si>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</si>
  <si>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</si>
  <si>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</si>
  <si>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</si>
  <si>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</si>
  <si>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</si>
  <si>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</si>
  <si>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</si>
  <si>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</si>
  <si>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</si>
  <si>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</si>
  <si>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</si>
  <si>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</si>
  <si>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</si>
  <si>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</si>
  <si>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</si>
  <si>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</si>
  <si>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</si>
  <si>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</si>
  <si>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</si>
  <si>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</si>
  <si>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</si>
  <si>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</si>
  <si>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</si>
  <si>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</si>
  <si>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</si>
  <si>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</si>
  <si>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</si>
  <si>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</si>
  <si>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</si>
  <si>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</si>
  <si>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</si>
  <si>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</si>
  <si>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</si>
  <si>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</si>
  <si>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</si>
  <si>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</si>
  <si>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</si>
  <si>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</si>
  <si>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</si>
  <si>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</si>
  <si>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</si>
  <si>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</si>
  <si>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</si>
  <si>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</si>
  <si>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</si>
  <si>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</si>
  <si>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</si>
  <si>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</si>
  <si>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</si>
  <si>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</si>
  <si>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</si>
  <si>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</si>
  <si>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</si>
  <si>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</si>
  <si>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</si>
  <si>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</si>
  <si>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</si>
  <si>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</si>
  <si>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</si>
  <si>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</si>
  <si>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</si>
  <si>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</si>
  <si>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</si>
  <si>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</si>
  <si>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</si>
  <si>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</si>
  <si>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</si>
  <si>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</si>
  <si>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</si>
  <si>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</si>
  <si>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</si>
  <si>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</si>
  <si>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</si>
  <si>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</si>
  <si>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</si>
  <si>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</si>
  <si>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</si>
  <si>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</si>
  <si>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</si>
  <si>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</si>
  <si>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</si>
  <si>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</si>
  <si>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</si>
  <si>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</si>
  <si>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</si>
  <si>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</si>
  <si>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</si>
  <si>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</si>
  <si>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</si>
  <si>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</si>
  <si>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</si>
  <si>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</si>
  <si>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</si>
  <si>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</si>
  <si>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</si>
  <si>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</si>
  <si>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</si>
  <si>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</si>
  <si>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</si>
  <si>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</si>
  <si>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</si>
  <si>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</si>
  <si>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</si>
  <si>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</si>
  <si>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</si>
  <si>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</si>
  <si>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</si>
  <si>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</si>
  <si>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</si>
  <si>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</si>
  <si>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</si>
  <si>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</si>
  <si>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</si>
  <si>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</si>
  <si>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</si>
  <si>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</si>
  <si>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</si>
  <si>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</si>
  <si>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</si>
  <si>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</si>
  <si>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</si>
  <si>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</si>
  <si>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</si>
  <si>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</si>
  <si>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</si>
  <si>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</si>
  <si>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</si>
  <si>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</si>
  <si>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</si>
  <si>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</si>
  <si>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</si>
  <si>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</si>
  <si>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</si>
  <si>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</si>
  <si>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</si>
  <si>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</si>
  <si>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</si>
  <si>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</si>
  <si>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</si>
  <si>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</si>
  <si>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</si>
  <si>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</si>
  <si>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</si>
  <si>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</si>
  <si>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</si>
  <si>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</si>
  <si>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</si>
  <si>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</si>
  <si>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</si>
  <si>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</si>
  <si>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</si>
  <si>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</si>
  <si>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</si>
  <si>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</si>
  <si>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</si>
  <si>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</si>
  <si>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</si>
  <si>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</si>
  <si>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</si>
  <si>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</si>
  <si>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</si>
  <si>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</si>
  <si>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</si>
  <si>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</si>
  <si>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</si>
  <si>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</si>
  <si>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</si>
  <si>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</si>
  <si>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</si>
  <si>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</si>
  <si>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</si>
  <si>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</si>
  <si>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</si>
  <si>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</si>
  <si>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</si>
  <si>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</si>
  <si>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</si>
  <si>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</si>
  <si>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</si>
  <si>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</si>
  <si>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</si>
  <si>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</si>
  <si>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</si>
  <si>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</si>
  <si>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</si>
  <si>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</si>
  <si>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</si>
  <si>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</si>
  <si>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</si>
  <si>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</si>
  <si>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</si>
  <si>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</si>
  <si>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</si>
  <si>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</si>
  <si>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</si>
  <si>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</si>
  <si>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</si>
  <si>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</si>
  <si>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</si>
  <si>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</si>
  <si>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</si>
  <si>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</si>
  <si>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</si>
  <si>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</si>
  <si>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</si>
  <si>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</si>
  <si>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</si>
  <si>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</si>
  <si>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</si>
  <si>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</si>
  <si>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</si>
  <si>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</si>
  <si>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</si>
  <si>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</si>
  <si>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</si>
  <si>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</si>
  <si>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</si>
  <si>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</si>
  <si>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</si>
  <si>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</si>
  <si>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</si>
  <si>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</si>
  <si>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</si>
  <si>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</si>
  <si>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</si>
  <si>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</si>
  <si>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</si>
  <si>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</si>
  <si>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</si>
  <si>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</si>
  <si>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</si>
  <si>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</si>
  <si>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</si>
  <si>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</si>
  <si>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</si>
  <si>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</si>
  <si>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</si>
  <si>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</si>
  <si>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</si>
  <si>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</si>
  <si>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</si>
  <si>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</si>
  <si>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</si>
  <si>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</si>
  <si>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</si>
  <si>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</si>
  <si>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</si>
  <si>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</si>
  <si>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</si>
  <si>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</si>
  <si>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</si>
  <si>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</si>
  <si>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</si>
  <si>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</si>
  <si>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</si>
  <si>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</si>
  <si>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</si>
  <si>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</si>
  <si>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</si>
  <si>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</si>
  <si>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</si>
  <si>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</si>
  <si>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</si>
  <si>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</si>
  <si>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</si>
  <si>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</si>
  <si>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</si>
  <si>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</si>
  <si>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</si>
  <si>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</si>
  <si>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</si>
  <si>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</si>
  <si>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</si>
  <si>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</si>
  <si>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</si>
  <si>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</si>
  <si>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</si>
  <si>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</si>
  <si>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</si>
  <si>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</si>
  <si>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</si>
  <si>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</si>
  <si>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</si>
  <si>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</si>
  <si>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</si>
  <si>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</si>
  <si>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</si>
  <si>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</si>
  <si>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</si>
  <si>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</si>
  <si>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</si>
  <si>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</si>
  <si>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</si>
  <si>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</si>
  <si>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</si>
  <si>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</si>
  <si>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</si>
  <si>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</si>
  <si>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</si>
  <si>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</si>
  <si>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</si>
  <si>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</si>
  <si>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</si>
  <si>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</si>
  <si>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</si>
  <si>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</si>
  <si>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</si>
  <si>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</si>
  <si>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</si>
  <si>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</si>
  <si>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</si>
  <si>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</si>
  <si>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</si>
  <si>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</si>
  <si>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</si>
  <si>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</si>
  <si>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</si>
  <si>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</si>
  <si>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</si>
  <si>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</si>
  <si>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</si>
  <si>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</si>
  <si>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</si>
  <si>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</si>
  <si>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</si>
  <si>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</si>
  <si>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</si>
  <si>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</si>
  <si>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</si>
  <si>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</si>
  <si>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</si>
  <si>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</si>
  <si>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</si>
  <si>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</si>
  <si>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</si>
  <si>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</si>
  <si>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</si>
  <si>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</si>
  <si>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</si>
  <si>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</si>
  <si>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</si>
  <si>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</si>
  <si>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</si>
  <si>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</si>
  <si>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</si>
  <si>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</si>
  <si>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</si>
  <si>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</si>
  <si>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</si>
  <si>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</si>
  <si>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</si>
  <si>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</si>
  <si>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</si>
  <si>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</si>
  <si>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</si>
  <si>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</si>
  <si>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</si>
  <si>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</si>
  <si>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</si>
  <si>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</si>
  <si>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</si>
  <si>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</si>
  <si>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</si>
  <si>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</si>
  <si>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</si>
  <si>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</si>
  <si>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</si>
  <si>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</si>
  <si>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</si>
  <si>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</si>
  <si>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</si>
  <si>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</si>
  <si>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</si>
  <si>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</si>
  <si>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</si>
  <si>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</si>
  <si>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</si>
  <si>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</si>
  <si>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</si>
  <si>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</si>
  <si>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</si>
  <si>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</si>
  <si>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</si>
  <si>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</si>
  <si>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</si>
  <si>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</si>
  <si>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</si>
  <si>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</si>
  <si>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</si>
  <si>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</si>
  <si>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</si>
  <si>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</si>
  <si>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</si>
  <si>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</si>
  <si>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</si>
  <si>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</si>
  <si>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</si>
  <si>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</si>
  <si>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</si>
  <si>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</si>
  <si>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</si>
  <si>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</si>
  <si>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</si>
  <si>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</si>
  <si>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</si>
  <si>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</si>
  <si>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</si>
  <si>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</si>
  <si>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</si>
  <si>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</si>
  <si>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</si>
  <si>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</si>
  <si>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</si>
  <si>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</si>
  <si>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</si>
  <si>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</si>
  <si>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</si>
  <si>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</si>
  <si>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</si>
  <si>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</si>
  <si>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</si>
  <si>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</si>
  <si>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</si>
  <si>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</si>
  <si>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</si>
  <si>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</si>
  <si>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</si>
  <si>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</si>
  <si>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</si>
  <si>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</si>
  <si>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</si>
  <si>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</si>
  <si>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</si>
  <si>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</si>
  <si>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</si>
  <si>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</si>
  <si>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</si>
  <si>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</si>
  <si>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</si>
  <si>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</si>
  <si>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</si>
  <si>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</si>
  <si>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</si>
  <si>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</si>
  <si>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</si>
  <si>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</si>
  <si>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</si>
  <si>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</si>
  <si>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</si>
  <si>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</si>
  <si>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</si>
  <si>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</si>
  <si>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</si>
  <si>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</si>
  <si>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</si>
  <si>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</si>
  <si>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</si>
  <si>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</si>
  <si>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</si>
  <si>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</si>
  <si>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</si>
  <si>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</si>
  <si>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</si>
  <si>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</si>
  <si>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</si>
  <si>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</si>
  <si>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</si>
  <si>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</si>
  <si>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</si>
  <si>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</si>
  <si>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</si>
  <si>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</si>
  <si>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</si>
  <si>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</si>
  <si>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</si>
  <si>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</si>
  <si>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</si>
  <si>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</si>
  <si>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</si>
  <si>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</si>
  <si>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</si>
  <si>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</si>
  <si>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</si>
  <si>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</si>
  <si>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</si>
  <si>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</si>
  <si>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</si>
  <si>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</si>
  <si>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</si>
  <si>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</si>
  <si>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</si>
  <si>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</si>
  <si>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</si>
  <si>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</si>
  <si>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</si>
  <si>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</si>
  <si>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</si>
  <si>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</si>
  <si>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</si>
  <si>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</si>
  <si>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</si>
  <si>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</si>
  <si>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</si>
  <si>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</si>
  <si>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</si>
  <si>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</si>
  <si>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</si>
  <si>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</si>
  <si>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</si>
  <si>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</si>
  <si>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</si>
  <si>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</si>
  <si>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</si>
  <si>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</si>
  <si>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</si>
  <si>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</si>
  <si>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</si>
  <si>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</si>
  <si>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</si>
  <si>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</si>
  <si>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</si>
  <si>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</si>
  <si>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</si>
  <si>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</si>
  <si>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</si>
  <si>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</si>
  <si>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</si>
  <si>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</si>
  <si>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</si>
  <si>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</si>
  <si>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</si>
  <si>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</si>
  <si>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</si>
  <si>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</si>
  <si>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</si>
  <si>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</si>
  <si>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</si>
  <si>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</si>
  <si>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</si>
  <si>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</si>
  <si>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</si>
  <si>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</si>
  <si>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</si>
  <si>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</si>
  <si>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</si>
  <si>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</si>
  <si>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</si>
  <si>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</si>
  <si>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</si>
  <si>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</si>
  <si>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</si>
  <si>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</si>
  <si>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</si>
  <si>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</si>
  <si>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</si>
  <si>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</si>
  <si>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</si>
  <si>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</si>
  <si>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</si>
  <si>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</si>
  <si>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</si>
  <si>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</si>
  <si>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</si>
  <si>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</si>
  <si>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</si>
  <si>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</si>
  <si>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</si>
  <si>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</si>
  <si>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</si>
  <si>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</si>
  <si>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</si>
  <si>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</si>
  <si>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</si>
  <si>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</si>
  <si>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</si>
  <si>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</si>
  <si>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</si>
  <si>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</si>
  <si>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</si>
  <si>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</si>
  <si>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</si>
  <si>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</si>
  <si>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</si>
  <si>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</si>
  <si>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</si>
  <si>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</si>
  <si>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</si>
  <si>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</si>
  <si>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</si>
  <si>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</si>
  <si>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</si>
  <si>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</si>
  <si>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</si>
  <si>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</si>
  <si>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</si>
  <si>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</si>
  <si>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</si>
  <si>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</si>
  <si>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</si>
  <si>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</si>
  <si>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</si>
  <si>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</si>
  <si>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</si>
  <si>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</si>
  <si>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</si>
  <si>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</si>
  <si>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</si>
  <si>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</si>
  <si>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</si>
  <si>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</si>
  <si>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</si>
  <si>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</si>
  <si>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</si>
  <si>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</si>
  <si>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</si>
  <si>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</si>
  <si>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</si>
  <si>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</si>
  <si>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</si>
  <si>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</si>
  <si>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</si>
  <si>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</si>
  <si>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</si>
  <si>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</si>
  <si>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</si>
  <si>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</si>
  <si>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</si>
  <si>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</si>
  <si>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</si>
  <si>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</si>
  <si>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</si>
  <si>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</si>
  <si>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</si>
  <si>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</si>
  <si>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</si>
  <si>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</si>
  <si>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</si>
  <si>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</si>
  <si>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</si>
  <si>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</si>
  <si>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</si>
  <si>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</si>
  <si>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</si>
  <si>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</si>
  <si>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</si>
  <si>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</si>
  <si>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</si>
  <si>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</si>
  <si>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</si>
  <si>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</si>
  <si>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</si>
  <si>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</si>
  <si>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</si>
  <si>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</si>
  <si>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</si>
  <si>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</si>
  <si>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</si>
  <si>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</si>
  <si>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</si>
  <si>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</si>
  <si>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</si>
  <si>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</si>
  <si>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</si>
  <si>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</si>
  <si>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</si>
  <si>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</si>
  <si>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</si>
  <si>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</si>
  <si>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</si>
  <si>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</si>
  <si>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</si>
  <si>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</si>
  <si>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</si>
  <si>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</si>
  <si>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</si>
  <si>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</si>
  <si>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</si>
  <si>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</si>
  <si>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</si>
  <si>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</si>
  <si>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</si>
  <si>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</si>
  <si>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</si>
  <si>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</si>
  <si>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</si>
  <si>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</si>
  <si>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</si>
  <si>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</si>
  <si>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</si>
  <si>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</si>
  <si>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</si>
  <si>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</si>
  <si>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</si>
  <si>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</si>
  <si>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</si>
  <si>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</si>
  <si>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</si>
  <si>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</si>
  <si>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</si>
  <si>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</si>
  <si>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</si>
  <si>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</si>
  <si>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</si>
  <si>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</si>
  <si>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</si>
  <si>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</si>
  <si>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</si>
  <si>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</si>
  <si>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</si>
  <si>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</si>
  <si>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</si>
  <si>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</si>
  <si>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</si>
  <si>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</si>
  <si>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</si>
  <si>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</si>
  <si>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</si>
  <si>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</si>
  <si>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</si>
  <si>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</si>
  <si>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</si>
  <si>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</si>
  <si>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</si>
  <si>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</si>
  <si>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</si>
  <si>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</si>
  <si>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</si>
  <si>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</si>
  <si>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</si>
  <si>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</si>
  <si>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</si>
  <si>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</si>
  <si>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</si>
  <si>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</si>
  <si>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</si>
  <si>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</si>
  <si>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</si>
  <si>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</si>
  <si>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</si>
  <si>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</si>
  <si>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</si>
  <si>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</si>
  <si>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</si>
  <si>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</si>
  <si>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</si>
  <si>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</si>
  <si>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</si>
  <si>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</si>
  <si>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</si>
  <si>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</si>
  <si>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</si>
  <si>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</si>
  <si>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</si>
  <si>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</si>
  <si>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</si>
  <si>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</si>
  <si>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</si>
  <si>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</si>
  <si>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</si>
  <si>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</si>
  <si>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</si>
  <si>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</si>
  <si>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</si>
  <si>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</si>
  <si>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</si>
  <si>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</si>
  <si>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</si>
  <si>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</si>
  <si>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</si>
  <si>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</si>
  <si>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</si>
  <si>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</si>
  <si>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</si>
  <si>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</si>
  <si>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</si>
  <si>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</si>
  <si>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</si>
  <si>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</si>
  <si>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</si>
  <si>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</si>
  <si>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</si>
  <si>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</si>
  <si>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</si>
  <si>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</si>
  <si>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</si>
  <si>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</si>
  <si>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</si>
  <si>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</si>
  <si>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</si>
  <si>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</si>
  <si>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</si>
  <si>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</si>
  <si>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</si>
  <si>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</si>
  <si>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</si>
  <si>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</si>
  <si>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</si>
  <si>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</si>
  <si>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</si>
  <si>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</si>
  <si>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</si>
  <si>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</si>
  <si>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</si>
  <si>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</si>
  <si>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</si>
  <si>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</si>
  <si>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</si>
  <si>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</si>
  <si>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</si>
  <si>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</si>
  <si>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</si>
  <si>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</si>
  <si>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</si>
  <si>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</si>
  <si>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</si>
  <si>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</si>
  <si>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</si>
  <si>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</si>
  <si>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</si>
  <si>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</si>
  <si>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</si>
  <si>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</si>
  <si>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</si>
  <si>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</si>
  <si>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</si>
  <si>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</si>
  <si>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</si>
  <si>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</si>
  <si>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</si>
  <si>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</si>
  <si>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</si>
  <si>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</si>
  <si>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</si>
  <si>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</si>
  <si>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</si>
  <si>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</si>
  <si>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</si>
  <si>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</si>
  <si>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</si>
  <si>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</si>
  <si>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</si>
  <si>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</si>
  <si>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</si>
  <si>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</si>
  <si>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</si>
  <si>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</si>
  <si>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</si>
  <si>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</si>
  <si>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</si>
  <si>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</si>
  <si>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</si>
  <si>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</si>
  <si>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</si>
  <si>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</si>
  <si>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</si>
  <si>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</si>
  <si>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</si>
  <si>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</si>
  <si>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</si>
  <si>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</si>
  <si>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</si>
  <si>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</si>
  <si>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</si>
  <si>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</si>
  <si>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</si>
  <si>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</si>
  <si>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</si>
  <si>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</si>
  <si>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</si>
  <si>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</si>
  <si>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</si>
  <si>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</si>
  <si>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</si>
  <si>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</si>
  <si>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</si>
  <si>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</si>
  <si>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</si>
  <si>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</si>
  <si>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</si>
  <si>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</si>
  <si>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</si>
  <si>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</si>
  <si>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</si>
  <si>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</si>
  <si>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</si>
  <si>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</si>
  <si>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</si>
  <si>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</si>
  <si>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</si>
  <si>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</si>
  <si>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</si>
  <si>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</si>
  <si>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</si>
  <si>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</si>
  <si>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</si>
  <si>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</si>
  <si>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</si>
  <si>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</si>
  <si>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</si>
  <si>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</si>
  <si>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</si>
  <si>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</si>
  <si>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</si>
  <si>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</si>
  <si>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</si>
  <si>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</si>
  <si>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</si>
  <si>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</si>
  <si>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</si>
  <si>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</si>
  <si>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</si>
  <si>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</si>
  <si>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</si>
  <si>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</si>
  <si>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</si>
  <si>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</si>
  <si>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</si>
  <si>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</si>
  <si>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</si>
  <si>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</si>
  <si>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</si>
  <si>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</si>
  <si>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</si>
  <si>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</si>
  <si>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</si>
  <si>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</si>
  <si>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</si>
  <si>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</si>
  <si>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</si>
  <si>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</si>
  <si>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</si>
  <si>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</si>
  <si>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</si>
  <si>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</si>
  <si>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</si>
  <si>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</si>
  <si>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</si>
  <si>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</si>
  <si>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</si>
  <si>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</si>
  <si>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</si>
  <si>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</si>
  <si>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</si>
  <si>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</si>
  <si>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</si>
  <si>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</si>
  <si>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</si>
  <si>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</si>
  <si>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</si>
  <si>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</si>
  <si>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</si>
  <si>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</si>
  <si>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</si>
  <si>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</si>
  <si>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</si>
  <si>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</si>
  <si>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</si>
  <si>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</si>
  <si>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</si>
  <si>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</si>
  <si>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</si>
  <si>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</si>
  <si>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</si>
  <si>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</si>
  <si>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</si>
  <si>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</si>
  <si>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</si>
  <si>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</si>
  <si>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</si>
  <si>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</si>
  <si>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</si>
  <si>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</si>
  <si>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</si>
  <si>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</si>
  <si>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</si>
  <si>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</si>
  <si>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</si>
  <si>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</si>
  <si>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</si>
  <si>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</si>
  <si>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</si>
  <si>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</si>
  <si>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</si>
  <si>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</si>
  <si>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</si>
  <si>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</si>
  <si>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</si>
  <si>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</si>
  <si>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</si>
  <si>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</si>
  <si>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</si>
  <si>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</si>
  <si>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</si>
  <si>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</si>
  <si>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</si>
  <si>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</si>
  <si>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</si>
  <si>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</si>
  <si>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</si>
  <si>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</si>
  <si>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</si>
  <si>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</si>
  <si>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</si>
  <si>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</si>
  <si>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</si>
  <si>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</si>
  <si>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</si>
  <si>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</si>
  <si>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</si>
  <si>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</si>
  <si>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</si>
  <si>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</si>
  <si>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</si>
  <si>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</si>
  <si>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</si>
  <si>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</si>
  <si>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</si>
  <si>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</si>
  <si>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</si>
  <si>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</si>
  <si>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</si>
  <si>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</si>
  <si>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</si>
  <si>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</si>
  <si>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</si>
  <si>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</si>
  <si>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</si>
  <si>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</si>
  <si>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</si>
  <si>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</si>
  <si>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</si>
  <si>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</si>
  <si>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</si>
  <si>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</si>
  <si>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</si>
  <si>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</si>
  <si>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</si>
  <si>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</si>
  <si>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</si>
  <si>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</si>
  <si>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</si>
  <si>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</si>
  <si>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</si>
  <si>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</si>
  <si>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</si>
  <si>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</si>
  <si>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</si>
  <si>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</si>
  <si>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</si>
  <si>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</si>
  <si>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</si>
  <si>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</si>
  <si>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</si>
  <si>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</si>
  <si>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</si>
  <si>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</si>
  <si>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</si>
  <si>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</si>
  <si>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</si>
  <si>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</si>
  <si>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</si>
  <si>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</si>
  <si>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</si>
  <si>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</si>
  <si>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</si>
  <si>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</si>
  <si>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</si>
  <si>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</si>
  <si>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</si>
  <si>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</si>
  <si>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</si>
  <si>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</si>
  <si>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</si>
  <si>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</si>
  <si>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</si>
  <si>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</si>
  <si>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</si>
  <si>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</si>
  <si>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</si>
  <si>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</si>
  <si>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</si>
  <si>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</si>
  <si>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</si>
  <si>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</si>
  <si>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</si>
  <si>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</si>
  <si>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</si>
  <si>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</si>
  <si>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</si>
  <si>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</si>
  <si>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</si>
  <si>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</si>
  <si>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</si>
  <si>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</si>
  <si>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</si>
  <si>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</si>
  <si>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</si>
  <si>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</si>
  <si>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</si>
  <si>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</si>
  <si>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</si>
  <si>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</si>
  <si>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</si>
  <si>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</si>
  <si>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</si>
  <si>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</si>
  <si>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</si>
  <si>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</si>
  <si>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</si>
  <si>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</si>
  <si>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</si>
  <si>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</si>
  <si>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</si>
  <si>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</si>
  <si>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</si>
  <si>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</si>
  <si>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</si>
  <si>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</si>
  <si>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</si>
  <si>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</si>
  <si>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</si>
  <si>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</si>
  <si>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</si>
  <si>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</si>
  <si>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</si>
  <si>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</si>
  <si>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</si>
  <si>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</si>
  <si>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</si>
  <si>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</si>
  <si>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</si>
  <si>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</si>
  <si>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</si>
  <si>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</si>
  <si>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</si>
  <si>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</si>
  <si>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</si>
  <si>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</si>
  <si>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</si>
  <si>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</si>
  <si>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</si>
  <si>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</si>
  <si>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</si>
  <si>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</si>
  <si>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</si>
  <si>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</si>
  <si>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</si>
  <si>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</si>
  <si>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</si>
  <si>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</si>
  <si>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</si>
  <si>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</si>
  <si>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</si>
  <si>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</si>
  <si>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</si>
  <si>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</si>
  <si>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</si>
  <si>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</si>
  <si>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</si>
  <si>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</si>
  <si>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</si>
  <si>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</si>
  <si>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</si>
  <si>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</si>
  <si>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</si>
  <si>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</si>
  <si>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</si>
  <si>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</si>
  <si>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</si>
  <si>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</si>
  <si>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</si>
  <si>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</si>
  <si>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</si>
  <si>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</si>
  <si>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</si>
  <si>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</si>
  <si>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</si>
  <si>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</si>
  <si>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</si>
  <si>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</si>
  <si>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</si>
  <si>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</si>
  <si>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</si>
  <si>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</si>
  <si>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</si>
  <si>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</si>
  <si>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</si>
  <si>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</si>
  <si>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</si>
  <si>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</si>
  <si>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</si>
  <si>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</si>
  <si>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</si>
  <si>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</si>
  <si>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</si>
  <si>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</si>
  <si>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</si>
  <si>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</si>
  <si>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</si>
  <si>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</si>
  <si>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</si>
  <si>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</si>
  <si>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</si>
  <si>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</si>
  <si>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</si>
  <si>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</si>
  <si>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</si>
  <si>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</si>
  <si>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</si>
  <si>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</si>
  <si>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</si>
  <si>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</si>
  <si>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</si>
  <si>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</si>
  <si>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</si>
  <si>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</si>
  <si>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</si>
  <si>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</si>
  <si>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</si>
  <si>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</si>
  <si>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</si>
  <si>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</si>
  <si>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</si>
  <si>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</si>
  <si>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</si>
  <si>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</si>
  <si>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</si>
  <si>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</si>
  <si>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</si>
  <si>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</si>
  <si>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</si>
  <si>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</si>
  <si>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</si>
  <si>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</si>
  <si>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</si>
  <si>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</si>
  <si>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</si>
  <si>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</si>
  <si>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</si>
  <si>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</si>
  <si>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</si>
  <si>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</si>
  <si>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</si>
  <si>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</si>
  <si>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</si>
  <si>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</si>
  <si>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</si>
  <si>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</si>
  <si>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</si>
  <si>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</si>
  <si>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</si>
  <si>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</si>
  <si>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</si>
  <si>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</si>
  <si>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</si>
  <si>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</si>
  <si>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</si>
  <si>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</si>
  <si>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</si>
  <si>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</si>
  <si>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</si>
  <si>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</si>
  <si>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</si>
  <si>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</si>
  <si>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</si>
  <si>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</si>
  <si>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</si>
  <si>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</si>
  <si>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</si>
  <si>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</si>
  <si>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</si>
  <si>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</si>
  <si>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</si>
  <si>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</si>
  <si>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</si>
  <si>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</si>
  <si>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</si>
  <si>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</si>
  <si>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</si>
  <si>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</si>
  <si>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</si>
  <si>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</si>
  <si>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</si>
  <si>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</si>
  <si>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</si>
  <si>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</si>
  <si>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</si>
  <si>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</si>
  <si>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</si>
  <si>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</si>
  <si>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</si>
  <si>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</si>
  <si>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</si>
  <si>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</si>
  <si>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</si>
  <si>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</si>
  <si>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</si>
  <si>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</si>
  <si>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</si>
  <si>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</si>
  <si>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</si>
  <si>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</si>
  <si>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</si>
  <si>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</si>
  <si>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</si>
  <si>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</si>
  <si>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</si>
  <si>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</si>
  <si>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</si>
  <si>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</si>
  <si>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</si>
  <si>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</si>
  <si>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</si>
  <si>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</si>
  <si>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</si>
  <si>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</si>
  <si>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</si>
  <si>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</si>
  <si>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</si>
  <si>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</si>
  <si>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</si>
  <si>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</si>
  <si>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</si>
  <si>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</si>
  <si>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</si>
  <si>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</si>
  <si>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CG0201MLA</t>
  </si>
  <si>
    <t>CG0402MLA/ CG0603MLA</t>
  </si>
  <si>
    <t>CG0402MLC/ CG0603MLC</t>
  </si>
  <si>
    <t>CG0402MLD/ CG0603MLD</t>
  </si>
  <si>
    <t>CG0402MLE/ CG0603MLE</t>
  </si>
  <si>
    <t>CG0402MLU/ CG0603MLU</t>
  </si>
  <si>
    <t>CG0805MLA</t>
  </si>
  <si>
    <t>CG1206MLC</t>
  </si>
  <si>
    <t>CGA0402MLC/CGA0603MLC Automotive</t>
  </si>
  <si>
    <t>CGA0603MLA/CGA0805MLA/CGA1206MLA Automotive</t>
  </si>
  <si>
    <t>CGF0804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</si>
</sst>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108" sqref="D10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43244</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564</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v>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15436</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14" sqref="C14"/>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3.75">
      <c r="A5" s="235" t="s">
        <v>903</v>
      </c>
      <c r="B5" s="236" t="str">
        <f ca="1">IF(LEN(A5)=0,"",INDEX('Smelter Look-up'!$A:$A,MATCH($A5,'Smelter Look-up'!$E:$E,0)))</f>
        <v>Tin</v>
      </c>
      <c r="C5" s="242" t="str">
        <f ca="1">IF(LEN(A5)=0,"",INDEX('Smelter Look-up'!$C:$C,MATCH($A5,'Smelter Look-up'!$E:$E,0)))</f>
        <v>PT Timah (Persero) Tbk Mentok</v>
      </c>
      <c r="D5" s="236"/>
      <c r="E5" s="236" t="str">
        <f ca="1">IF(ISERROR($V5),"",OFFSET('Smelter Look-up'!$D$4,$V5-4,0)&amp;"")</f>
        <v>INDONESIA</v>
      </c>
      <c r="F5" s="236" t="str">
        <f ca="1">IF(ISERROR($V5),"",OFFSET('Smelter Look-up'!$E$4,$V5-4,0))</f>
        <v>CID001482</v>
      </c>
      <c r="G5" s="236" t="str">
        <f ca="1">IF(C5=$X$4,"Enter smelter details", IF(ISERROR($V5),"",OFFSET('Smelter Look-up'!$F$4,$V5-4,0)))</f>
        <v>RMI</v>
      </c>
      <c r="H5" s="237">
        <f ca="1">IF(ISERROR($V5),"",OFFSET('Smelter Look-up'!$G$4,$V5-4,0))</f>
        <v>0</v>
      </c>
      <c r="I5" s="238" t="str">
        <f ca="1">IF(ISERROR($V5),"",OFFSET('Smelter Look-up'!$H$4,$V5-4,0))</f>
        <v>Mentok</v>
      </c>
      <c r="J5" s="238" t="str">
        <f ca="1">IF(ISERROR($V5),"",OFFSET('Smelter Look-up'!$I$4,$V5-4,0))</f>
        <v>Kepulauan Bangka Belitung</v>
      </c>
      <c r="K5" s="240"/>
      <c r="L5" s="240"/>
      <c r="M5" s="240"/>
      <c r="N5" s="240"/>
      <c r="O5" s="240"/>
      <c r="P5" s="239"/>
      <c r="Q5" s="241" t="s">
        <v>15437</v>
      </c>
      <c r="R5" s="236" t="str">
        <f ca="1">IF(ISERROR($V5),"",OFFSET('Smelter Look-up'!$C$4,$V5-4,0)&amp;"")</f>
        <v>PT Timah (Persero) Tbk Mentok</v>
      </c>
      <c r="S5" s="250" t="str">
        <f t="shared" ref="S5:S58" ca="1" si="0">IF(B5="","",IF(ISERROR(MATCH($E5,CL,0)),"Unknown",INDIRECT("'C'!$A$"&amp;MATCH($E5,CL,0)+1)))</f>
        <v>ID</v>
      </c>
      <c r="T5" s="250" t="str">
        <f ca="1">IF(B5="","",IF(ISERROR(MATCH($J5,SorP!$B$1:$B$6230,0)),"",INDIRECT("'SorP'!$A$"&amp;MATCH($J5,SorP!$B$1:$B$6230,0))))</f>
        <v>ID-BB</v>
      </c>
      <c r="U5" s="280"/>
      <c r="V5" s="281">
        <f ca="1">IF(C5="",NA(),MATCH($B5&amp;$C5,'Smelter Look-up'!$J:$J,0))</f>
        <v>470</v>
      </c>
      <c r="W5" s="282"/>
      <c r="X5" s="282">
        <f t="shared" ref="X5:X58" ca="1" si="1">IF(AND(C5="Smelter not listed",OR(LEN(D5)=0,LEN(E5)=0)),1,0)</f>
        <v>0</v>
      </c>
      <c r="Y5" s="282"/>
      <c r="Z5" s="282"/>
      <c r="AB5" s="284" t="str">
        <f t="shared" ref="AB5:AB58" ca="1" si="2">B5&amp;C5</f>
        <v>TinPT Timah (Persero) Tbk Mentok</v>
      </c>
    </row>
    <row r="6" spans="1:34" s="283" customFormat="1" ht="76.5">
      <c r="A6" s="235" t="s">
        <v>882</v>
      </c>
      <c r="B6" s="236" t="str">
        <f ca="1">IF(LEN(A6)=0,"",INDEX('Smelter Look-up'!$A:$A,MATCH($A6,'Smelter Look-up'!$E:$E,0)))</f>
        <v>Tin</v>
      </c>
      <c r="C6" s="242" t="str">
        <f ca="1">IF(LEN(A6)=0,"",INDEX('Smelter Look-up'!$C:$C,MATCH($A6,'Smelter Look-up'!$E:$E,0)))</f>
        <v>Malaysia Smelting Corporation (MSC)</v>
      </c>
      <c r="D6" s="236"/>
      <c r="E6" s="236" t="str">
        <f ca="1">IF(ISERROR($V6),"",OFFSET('Smelter Look-up'!$D$4,$V6-4,0)&amp;"")</f>
        <v>MALAYSIA</v>
      </c>
      <c r="F6" s="236" t="str">
        <f ca="1">IF(ISERROR($V6),"",OFFSET('Smelter Look-up'!$E$4,$V6-4,0))</f>
        <v>CID001105</v>
      </c>
      <c r="G6" s="236" t="str">
        <f ca="1">IF(C6=$X$4,"Enter smelter details", IF(ISERROR($V6),"",OFFSET('Smelter Look-up'!$F$4,$V6-4,0)))</f>
        <v>RMI</v>
      </c>
      <c r="H6" s="237">
        <f ca="1">IF(ISERROR($V6),"",OFFSET('Smelter Look-up'!$G$4,$V6-4,0))</f>
        <v>0</v>
      </c>
      <c r="I6" s="238" t="str">
        <f ca="1">IF(ISERROR($V6),"",OFFSET('Smelter Look-up'!$H$4,$V6-4,0))</f>
        <v>Butterworth</v>
      </c>
      <c r="J6" s="238" t="str">
        <f ca="1">IF(ISERROR($V6),"",OFFSET('Smelter Look-up'!$I$4,$V6-4,0))</f>
        <v>Pulau Pinang</v>
      </c>
      <c r="K6" s="240"/>
      <c r="L6" s="240"/>
      <c r="M6" s="240"/>
      <c r="N6" s="240"/>
      <c r="O6" s="240"/>
      <c r="P6" s="239"/>
      <c r="Q6" s="241" t="s">
        <v>15437</v>
      </c>
      <c r="R6" s="236" t="str">
        <f ca="1">IF(ISERROR($V6),"",OFFSET('Smelter Look-up'!$C$4,$V6-4,0)&amp;"")</f>
        <v>Malaysia Smelting Corporation (MSC)</v>
      </c>
      <c r="S6" s="250" t="str">
        <f t="shared" ca="1" si="0"/>
        <v>MY</v>
      </c>
      <c r="T6" s="250" t="str">
        <f ca="1">IF(B6="","",IF(ISERROR(MATCH($J6,SorP!$B$1:$B$6230,0)),"",INDIRECT("'SorP'!$A$"&amp;MATCH($J6,SorP!$B$1:$B$6230,0))))</f>
        <v>MY-07</v>
      </c>
      <c r="U6" s="280"/>
      <c r="V6" s="281">
        <f ca="1">IF(C6="",NA(),MATCH($B6&amp;$C6,'Smelter Look-up'!$J:$J,0))</f>
        <v>418</v>
      </c>
      <c r="W6" s="282"/>
      <c r="X6" s="282">
        <f t="shared" ca="1" si="1"/>
        <v>0</v>
      </c>
      <c r="Y6" s="282"/>
      <c r="Z6" s="282"/>
      <c r="AB6" s="284" t="str">
        <f t="shared" ca="1" si="2"/>
        <v>TinMalaysia Smelting Corporation (MSC)</v>
      </c>
    </row>
    <row r="7" spans="1:34" s="283" customFormat="1" ht="51">
      <c r="A7" s="235" t="s">
        <v>891</v>
      </c>
      <c r="B7" s="236" t="str">
        <f ca="1">IF(LEN(A7)=0,"",INDEX('Smelter Look-up'!$A:$A,MATCH($A7,'Smelter Look-up'!$E:$E,0)))</f>
        <v>Tin</v>
      </c>
      <c r="C7" s="242" t="str">
        <f ca="1">IF(LEN(A7)=0,"",INDEX('Smelter Look-up'!$C:$C,MATCH($A7,'Smelter Look-up'!$E:$E,0)))</f>
        <v>PT Bangka Tin Industry</v>
      </c>
      <c r="D7" s="236"/>
      <c r="E7" s="236" t="str">
        <f ca="1">IF(ISERROR($V7),"",OFFSET('Smelter Look-up'!$D$4,$V7-4,0)&amp;"")</f>
        <v>INDONESIA</v>
      </c>
      <c r="F7" s="236" t="str">
        <f ca="1">IF(ISERROR($V7),"",OFFSET('Smelter Look-up'!$E$4,$V7-4,0))</f>
        <v>CID001419</v>
      </c>
      <c r="G7" s="236" t="str">
        <f ca="1">IF(C7=$X$4,"Enter smelter details", IF(ISERROR($V7),"",OFFSET('Smelter Look-up'!$F$4,$V7-4,0)))</f>
        <v>RMI</v>
      </c>
      <c r="H7" s="237">
        <f ca="1">IF(ISERROR($V7),"",OFFSET('Smelter Look-up'!$G$4,$V7-4,0))</f>
        <v>0</v>
      </c>
      <c r="I7" s="238" t="str">
        <f ca="1">IF(ISERROR($V7),"",OFFSET('Smelter Look-up'!$H$4,$V7-4,0))</f>
        <v>Sungailiat</v>
      </c>
      <c r="J7" s="238" t="str">
        <f ca="1">IF(ISERROR($V7),"",OFFSET('Smelter Look-up'!$I$4,$V7-4,0))</f>
        <v>Kepulauan Bangka Belitung</v>
      </c>
      <c r="K7" s="240"/>
      <c r="L7" s="240"/>
      <c r="M7" s="240"/>
      <c r="N7" s="240"/>
      <c r="O7" s="240"/>
      <c r="P7" s="239"/>
      <c r="Q7" s="241" t="s">
        <v>15437</v>
      </c>
      <c r="R7" s="236" t="str">
        <f ca="1">IF(ISERROR($V7),"",OFFSET('Smelter Look-up'!$C$4,$V7-4,0)&amp;"")</f>
        <v>PT Bangka Tin Industry</v>
      </c>
      <c r="S7" s="250" t="str">
        <f t="shared" ca="1" si="0"/>
        <v>ID</v>
      </c>
      <c r="T7" s="250" t="str">
        <f ca="1">IF(B7="","",IF(ISERROR(MATCH($J7,SorP!$B$1:$B$6230,0)),"",INDIRECT("'SorP'!$A$"&amp;MATCH($J7,SorP!$B$1:$B$6230,0))))</f>
        <v>ID-BB</v>
      </c>
      <c r="U7" s="280"/>
      <c r="V7" s="281">
        <f ca="1">IF(C7="",NA(),MATCH($B7&amp;$C7,'Smelter Look-up'!$J:$J,0))</f>
        <v>447</v>
      </c>
      <c r="W7" s="282"/>
      <c r="X7" s="282">
        <f t="shared" ca="1" si="1"/>
        <v>0</v>
      </c>
      <c r="Y7" s="282"/>
      <c r="Z7" s="282"/>
      <c r="AB7" s="284" t="str">
        <f t="shared" ca="1" si="2"/>
        <v>TinPT Bangka Tin Industry</v>
      </c>
    </row>
    <row r="8" spans="1:34" s="283" customFormat="1" ht="76.5">
      <c r="A8" s="235" t="s">
        <v>917</v>
      </c>
      <c r="B8" s="236" t="str">
        <f ca="1">IF(LEN(A8)=0,"",INDEX('Smelter Look-up'!$A:$A,MATCH($A8,'Smelter Look-up'!$E:$E,0)))</f>
        <v>Tungsten</v>
      </c>
      <c r="C8" s="242" t="str">
        <f ca="1">IF(LEN(A8)=0,"",INDEX('Smelter Look-up'!$C:$C,MATCH($A8,'Smelter Look-up'!$E:$E,0)))</f>
        <v>Global Tungsten &amp; Powders Corp.</v>
      </c>
      <c r="D8" s="236"/>
      <c r="E8" s="236" t="str">
        <f ca="1">IF(ISERROR($V8),"",OFFSET('Smelter Look-up'!$D$4,$V8-4,0)&amp;"")</f>
        <v>UNITED STATES OF AMERICA</v>
      </c>
      <c r="F8" s="236" t="str">
        <f ca="1">IF(ISERROR($V8),"",OFFSET('Smelter Look-up'!$E$4,$V8-4,0))</f>
        <v>CID000568</v>
      </c>
      <c r="G8" s="236" t="str">
        <f ca="1">IF(C8=$X$4,"Enter smelter details", IF(ISERROR($V8),"",OFFSET('Smelter Look-up'!$F$4,$V8-4,0)))</f>
        <v>RMI</v>
      </c>
      <c r="H8" s="237">
        <f ca="1">IF(ISERROR($V8),"",OFFSET('Smelter Look-up'!$G$4,$V8-4,0))</f>
        <v>0</v>
      </c>
      <c r="I8" s="238" t="str">
        <f ca="1">IF(ISERROR($V8),"",OFFSET('Smelter Look-up'!$H$4,$V8-4,0))</f>
        <v>Towanda</v>
      </c>
      <c r="J8" s="238" t="str">
        <f ca="1">IF(ISERROR($V8),"",OFFSET('Smelter Look-up'!$I$4,$V8-4,0))</f>
        <v>Pennsylvania</v>
      </c>
      <c r="K8" s="240"/>
      <c r="L8" s="240"/>
      <c r="M8" s="240"/>
      <c r="N8" s="240"/>
      <c r="O8" s="240"/>
      <c r="P8" s="239"/>
      <c r="Q8" s="241" t="s">
        <v>15437</v>
      </c>
      <c r="R8" s="236" t="str">
        <f ca="1">IF(ISERROR($V8),"",OFFSET('Smelter Look-up'!$C$4,$V8-4,0)&amp;"")</f>
        <v>Global Tungsten &amp; Powders Corp.</v>
      </c>
      <c r="S8" s="250" t="str">
        <f t="shared" ca="1" si="0"/>
        <v>US</v>
      </c>
      <c r="T8" s="250" t="str">
        <f ca="1">IF(B8="","",IF(ISERROR(MATCH($J8,SorP!$B$1:$B$6230,0)),"",INDIRECT("'SorP'!$A$"&amp;MATCH($J8,SorP!$B$1:$B$6230,0))))</f>
        <v>US-PA</v>
      </c>
      <c r="U8" s="280"/>
      <c r="V8" s="281">
        <f ca="1">IF(C8="",NA(),MATCH($B8&amp;$C8,'Smelter Look-up'!$J:$J,0))</f>
        <v>528</v>
      </c>
      <c r="W8" s="282"/>
      <c r="X8" s="282">
        <f t="shared" ca="1" si="1"/>
        <v>0</v>
      </c>
      <c r="Y8" s="282"/>
      <c r="Z8" s="282"/>
      <c r="AB8" s="284" t="str">
        <f t="shared" ca="1" si="2"/>
        <v>TungstenGlobal Tungsten &amp; Powders Corp.</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43244</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B23"/>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c r="D6" s="116"/>
      <c r="E6" s="32"/>
      <c r="F6"/>
    </row>
    <row r="7" spans="1:6" s="33" customFormat="1" ht="15.75">
      <c r="A7" s="163"/>
      <c r="B7" s="153" t="s">
        <v>15439</v>
      </c>
      <c r="C7" s="116"/>
      <c r="D7" s="116"/>
      <c r="E7" s="32"/>
      <c r="F7"/>
    </row>
    <row r="8" spans="1:6" s="33" customFormat="1" ht="15.75">
      <c r="A8" s="163"/>
      <c r="B8" s="153" t="s">
        <v>15440</v>
      </c>
      <c r="C8" s="116"/>
      <c r="D8" s="116"/>
      <c r="E8" s="32"/>
      <c r="F8"/>
    </row>
    <row r="9" spans="1:6" s="33" customFormat="1" ht="15.75">
      <c r="A9" s="163"/>
      <c r="B9" s="153"/>
      <c r="C9" s="116"/>
      <c r="D9" s="116"/>
      <c r="E9" s="32"/>
      <c r="F9"/>
    </row>
    <row r="10" spans="1:6" s="33" customFormat="1" ht="15.75">
      <c r="A10" s="163"/>
      <c r="B10" s="153" t="s">
        <v>15441</v>
      </c>
      <c r="C10" s="116"/>
      <c r="D10" s="116"/>
      <c r="E10" s="32"/>
      <c r="F10"/>
    </row>
    <row r="11" spans="1:6" s="33" customFormat="1" ht="15.75">
      <c r="A11" s="163"/>
      <c r="B11" s="153" t="s">
        <v>15442</v>
      </c>
      <c r="C11" s="116"/>
      <c r="D11" s="116"/>
      <c r="E11" s="32"/>
      <c r="F11"/>
    </row>
    <row r="12" spans="1:6" s="33" customFormat="1" ht="15.75">
      <c r="A12" s="163"/>
      <c r="B12" s="153" t="s">
        <v>15443</v>
      </c>
      <c r="C12" s="116"/>
      <c r="D12" s="116"/>
      <c r="E12" s="32"/>
      <c r="F12"/>
    </row>
    <row r="13" spans="1:6" s="33" customFormat="1" ht="15.75">
      <c r="A13" s="163"/>
      <c r="B13" s="153" t="s">
        <v>15444</v>
      </c>
      <c r="C13" s="116"/>
      <c r="D13" s="116"/>
      <c r="E13" s="32"/>
      <c r="F13"/>
    </row>
    <row r="14" spans="1:6" s="33" customFormat="1" ht="15.75">
      <c r="A14" s="163"/>
      <c r="B14" s="153" t="s">
        <v>15445</v>
      </c>
      <c r="C14" s="116"/>
      <c r="D14" s="116"/>
      <c r="E14" s="32"/>
      <c r="F14"/>
    </row>
    <row r="15" spans="1:6" s="33" customFormat="1" ht="15.75">
      <c r="A15" s="163"/>
      <c r="B15" s="153" t="s">
        <v>15446</v>
      </c>
      <c r="C15" s="116"/>
      <c r="D15" s="116"/>
      <c r="E15" s="32"/>
      <c r="F15"/>
    </row>
    <row r="16" spans="1:6" s="33" customFormat="1" ht="15.75">
      <c r="A16" s="163"/>
      <c r="B16" s="153"/>
      <c r="C16" s="116"/>
      <c r="D16" s="116"/>
      <c r="E16" s="32"/>
      <c r="F16"/>
    </row>
    <row r="17" spans="1:6" s="33" customFormat="1" ht="31.5">
      <c r="A17" s="163"/>
      <c r="B17" s="153" t="s">
        <v>15447</v>
      </c>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t="s">
        <v>15448</v>
      </c>
      <c r="C20" s="116"/>
      <c r="D20" s="116"/>
      <c r="E20" s="32"/>
      <c r="F20"/>
    </row>
    <row r="21" spans="1:6" s="33" customFormat="1" ht="15.75">
      <c r="A21" s="163"/>
      <c r="B21" s="153" t="s">
        <v>15446</v>
      </c>
      <c r="C21" s="116"/>
      <c r="D21" s="116"/>
      <c r="E21" s="32"/>
      <c r="F21"/>
    </row>
    <row r="22" spans="1:6" s="33" customFormat="1" ht="15.75">
      <c r="A22" s="163"/>
      <c r="B22" s="153"/>
      <c r="C22" s="116"/>
      <c r="D22" s="116"/>
      <c r="E22" s="32"/>
      <c r="F22"/>
    </row>
    <row r="23" spans="1:6" s="33" customFormat="1" ht="31.5">
      <c r="A23" s="163"/>
      <c r="B23" s="153" t="s">
        <v>15447</v>
      </c>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2018-05-24T22:08:03Z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